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260" windowWidth="20370" windowHeight="6390" tabRatio="750"/>
  </bookViews>
  <sheets>
    <sheet name="МЕНЮ   СПЦ детский сад" sheetId="1" r:id="rId1"/>
    <sheet name="МЕНЮ ШКОЛА " sheetId="14" r:id="rId2"/>
    <sheet name="просчет НН1 -сад" sheetId="4" r:id="rId3"/>
    <sheet name="НН 2В" sheetId="11" r:id="rId4"/>
    <sheet name="НН 3В" sheetId="12" r:id="rId5"/>
    <sheet name="НН 4В" sheetId="13" r:id="rId6"/>
    <sheet name="пункт 142 СанПиН" sheetId="6" r:id="rId7"/>
  </sheets>
  <definedNames>
    <definedName name="_xlnm.Print_Area" localSheetId="0">'МЕНЮ   СПЦ детский сад'!$A$1:$I$646</definedName>
    <definedName name="_xlnm.Print_Area" localSheetId="1">'МЕНЮ ШКОЛА '!$A$1:$S$642</definedName>
    <definedName name="_xlnm.Print_Area" localSheetId="3">'НН 2В'!$A$1:$BU$452</definedName>
    <definedName name="_xlnm.Print_Area" localSheetId="4">'НН 3В'!$A$1:$AI$451</definedName>
    <definedName name="_xlnm.Print_Area" localSheetId="5">'НН 4В'!$A$1:$AI$488</definedName>
    <definedName name="_xlnm.Print_Area" localSheetId="2">'просчет НН1 -сад'!$B$2:$AI$440</definedName>
  </definedNames>
  <calcPr calcId="145621"/>
</workbook>
</file>

<file path=xl/calcChain.xml><?xml version="1.0" encoding="utf-8"?>
<calcChain xmlns="http://schemas.openxmlformats.org/spreadsheetml/2006/main">
  <c r="R219" i="14"/>
  <c r="Q219"/>
  <c r="P219"/>
  <c r="O219"/>
  <c r="H224" i="1"/>
  <c r="E20" l="1"/>
  <c r="F20"/>
  <c r="G20"/>
  <c r="H20"/>
  <c r="E448" l="1"/>
  <c r="R428" i="14" l="1"/>
  <c r="Q428"/>
  <c r="P428"/>
  <c r="O428"/>
  <c r="M428"/>
  <c r="L428"/>
  <c r="K428"/>
  <c r="J428"/>
  <c r="E428"/>
  <c r="F428"/>
  <c r="G428"/>
  <c r="H428"/>
  <c r="D277" i="4"/>
  <c r="D283" i="13"/>
  <c r="D283" i="12"/>
  <c r="J383" i="14" l="1"/>
  <c r="D284" i="11"/>
  <c r="L235" i="13"/>
  <c r="L235" i="12"/>
  <c r="E387" i="14"/>
  <c r="F387"/>
  <c r="G387"/>
  <c r="H387"/>
  <c r="H222" l="1"/>
  <c r="E89" i="1" l="1"/>
  <c r="F89"/>
  <c r="G89"/>
  <c r="H89"/>
  <c r="D63" i="13"/>
  <c r="D63" i="11"/>
  <c r="E35" i="1"/>
  <c r="L15" i="12" l="1"/>
  <c r="R581" i="14" l="1"/>
  <c r="Q581"/>
  <c r="P581"/>
  <c r="O581"/>
  <c r="M581"/>
  <c r="L581"/>
  <c r="K581"/>
  <c r="J581"/>
  <c r="E581"/>
  <c r="G581"/>
  <c r="H581"/>
  <c r="R536"/>
  <c r="Q536"/>
  <c r="P536"/>
  <c r="O536"/>
  <c r="M536"/>
  <c r="L536"/>
  <c r="K536"/>
  <c r="J536"/>
  <c r="E536"/>
  <c r="G536"/>
  <c r="H536"/>
  <c r="R491"/>
  <c r="Q491"/>
  <c r="P491"/>
  <c r="O491"/>
  <c r="M491"/>
  <c r="L491"/>
  <c r="K491"/>
  <c r="J491"/>
  <c r="E491"/>
  <c r="G491"/>
  <c r="H491"/>
  <c r="R446"/>
  <c r="Q446"/>
  <c r="P446"/>
  <c r="O446"/>
  <c r="M446"/>
  <c r="L446"/>
  <c r="K446"/>
  <c r="J446"/>
  <c r="E446"/>
  <c r="G446"/>
  <c r="H446"/>
  <c r="R400"/>
  <c r="Q400"/>
  <c r="P400"/>
  <c r="O400"/>
  <c r="M400"/>
  <c r="L400"/>
  <c r="K400"/>
  <c r="J400"/>
  <c r="E400"/>
  <c r="G400"/>
  <c r="H400"/>
  <c r="R355" l="1"/>
  <c r="Q355"/>
  <c r="P355"/>
  <c r="O355"/>
  <c r="M355"/>
  <c r="L355"/>
  <c r="K355"/>
  <c r="J355"/>
  <c r="E355"/>
  <c r="G355"/>
  <c r="H355"/>
  <c r="E310"/>
  <c r="E267"/>
  <c r="R222"/>
  <c r="Q222"/>
  <c r="P222"/>
  <c r="O222"/>
  <c r="M222"/>
  <c r="L222"/>
  <c r="K222"/>
  <c r="J222"/>
  <c r="E222"/>
  <c r="F222"/>
  <c r="G222"/>
  <c r="R178"/>
  <c r="Q178"/>
  <c r="P178"/>
  <c r="O178"/>
  <c r="M178"/>
  <c r="L178"/>
  <c r="K178"/>
  <c r="J178"/>
  <c r="E178"/>
  <c r="G178"/>
  <c r="H178"/>
  <c r="E134"/>
  <c r="R134"/>
  <c r="Q134"/>
  <c r="P134"/>
  <c r="O134"/>
  <c r="M134"/>
  <c r="L134"/>
  <c r="K134"/>
  <c r="J134"/>
  <c r="G134"/>
  <c r="H134"/>
  <c r="R89"/>
  <c r="Q89"/>
  <c r="P89"/>
  <c r="O89"/>
  <c r="M89"/>
  <c r="L89"/>
  <c r="K89"/>
  <c r="J89"/>
  <c r="E89"/>
  <c r="G89"/>
  <c r="H89"/>
  <c r="E44"/>
  <c r="R310"/>
  <c r="Q310"/>
  <c r="P310"/>
  <c r="O310"/>
  <c r="M310"/>
  <c r="L310"/>
  <c r="K310"/>
  <c r="J310"/>
  <c r="G310"/>
  <c r="H310"/>
  <c r="E630" i="1" l="1"/>
  <c r="F630"/>
  <c r="G630"/>
  <c r="H630"/>
  <c r="E540"/>
  <c r="F540"/>
  <c r="G540"/>
  <c r="H540"/>
  <c r="E584"/>
  <c r="F584"/>
  <c r="G584"/>
  <c r="H584"/>
  <c r="E493"/>
  <c r="F493"/>
  <c r="G493"/>
  <c r="H493"/>
  <c r="F448"/>
  <c r="G448"/>
  <c r="H448"/>
  <c r="E401"/>
  <c r="E393"/>
  <c r="E356"/>
  <c r="E348"/>
  <c r="E312"/>
  <c r="F312"/>
  <c r="G312"/>
  <c r="H312"/>
  <c r="E305"/>
  <c r="E268"/>
  <c r="F268"/>
  <c r="G268"/>
  <c r="H268"/>
  <c r="E224"/>
  <c r="F224"/>
  <c r="G224"/>
  <c r="E179"/>
  <c r="F179"/>
  <c r="G179"/>
  <c r="H179"/>
  <c r="E135"/>
  <c r="F135"/>
  <c r="G135"/>
  <c r="H135"/>
  <c r="E127"/>
  <c r="E80"/>
  <c r="E43"/>
  <c r="F43"/>
  <c r="G43"/>
  <c r="H43"/>
  <c r="F356"/>
  <c r="G356"/>
  <c r="H356"/>
  <c r="F401"/>
  <c r="G401"/>
  <c r="H401"/>
  <c r="R286" i="14" l="1"/>
  <c r="Q286"/>
  <c r="P286"/>
  <c r="O286"/>
  <c r="M480"/>
  <c r="M483" s="1"/>
  <c r="L480"/>
  <c r="K480"/>
  <c r="R600" l="1"/>
  <c r="H392" l="1"/>
  <c r="H35" i="1" l="1"/>
  <c r="R267" i="14" l="1"/>
  <c r="Q267"/>
  <c r="P267"/>
  <c r="O267"/>
  <c r="M267"/>
  <c r="L267"/>
  <c r="K267"/>
  <c r="J267"/>
  <c r="G267"/>
  <c r="H267"/>
  <c r="F362" i="1" l="1"/>
  <c r="F348"/>
  <c r="F334"/>
  <c r="F340"/>
  <c r="F364" l="1"/>
  <c r="E246" i="4" l="1"/>
  <c r="E277"/>
  <c r="E311"/>
  <c r="E342"/>
  <c r="E376"/>
  <c r="E405"/>
  <c r="E433"/>
  <c r="D433"/>
  <c r="D405"/>
  <c r="D376"/>
  <c r="D342"/>
  <c r="D311"/>
  <c r="D246"/>
  <c r="D216"/>
  <c r="D185"/>
  <c r="D154"/>
  <c r="D124"/>
  <c r="D94"/>
  <c r="D63"/>
  <c r="D32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H170" i="14" l="1"/>
  <c r="H25" i="1" l="1"/>
  <c r="H340"/>
  <c r="H348"/>
  <c r="E334"/>
  <c r="G334"/>
  <c r="H334"/>
  <c r="U442" i="11" l="1"/>
  <c r="H36" i="14"/>
  <c r="R316" l="1"/>
  <c r="Q316"/>
  <c r="P316"/>
  <c r="O316"/>
  <c r="M316"/>
  <c r="L316"/>
  <c r="K316"/>
  <c r="J316"/>
  <c r="H316"/>
  <c r="G316"/>
  <c r="F316"/>
  <c r="E316"/>
  <c r="F310"/>
  <c r="R303"/>
  <c r="Q303"/>
  <c r="P303"/>
  <c r="O303"/>
  <c r="M303"/>
  <c r="L303"/>
  <c r="K303"/>
  <c r="J303"/>
  <c r="H303"/>
  <c r="G303"/>
  <c r="F303"/>
  <c r="E303"/>
  <c r="R293"/>
  <c r="Q293"/>
  <c r="P293"/>
  <c r="O293"/>
  <c r="M293"/>
  <c r="L293"/>
  <c r="K293"/>
  <c r="J293"/>
  <c r="H293"/>
  <c r="G293"/>
  <c r="F293"/>
  <c r="E293"/>
  <c r="R288"/>
  <c r="Q288"/>
  <c r="P288"/>
  <c r="O288"/>
  <c r="M288"/>
  <c r="L288"/>
  <c r="K288"/>
  <c r="J288"/>
  <c r="H288"/>
  <c r="G288"/>
  <c r="F288"/>
  <c r="E288"/>
  <c r="R273"/>
  <c r="Q273"/>
  <c r="P273"/>
  <c r="O273"/>
  <c r="M273"/>
  <c r="L273"/>
  <c r="K273"/>
  <c r="J273"/>
  <c r="H273"/>
  <c r="G273"/>
  <c r="F273"/>
  <c r="E273"/>
  <c r="F267"/>
  <c r="R259"/>
  <c r="Q259"/>
  <c r="P259"/>
  <c r="O259"/>
  <c r="M259"/>
  <c r="L259"/>
  <c r="K259"/>
  <c r="J259"/>
  <c r="H259"/>
  <c r="G259"/>
  <c r="F259"/>
  <c r="E259"/>
  <c r="R249"/>
  <c r="Q249"/>
  <c r="P249"/>
  <c r="O249"/>
  <c r="M249"/>
  <c r="L249"/>
  <c r="K249"/>
  <c r="J249"/>
  <c r="H249"/>
  <c r="G249"/>
  <c r="F249"/>
  <c r="E249"/>
  <c r="M244"/>
  <c r="L244"/>
  <c r="K244"/>
  <c r="J244"/>
  <c r="H244"/>
  <c r="G244"/>
  <c r="F244"/>
  <c r="E244"/>
  <c r="R244"/>
  <c r="Q244"/>
  <c r="P244"/>
  <c r="O244"/>
  <c r="R228"/>
  <c r="Q228"/>
  <c r="P228"/>
  <c r="O228"/>
  <c r="M228"/>
  <c r="L228"/>
  <c r="K228"/>
  <c r="J228"/>
  <c r="H228"/>
  <c r="G228"/>
  <c r="F228"/>
  <c r="E228"/>
  <c r="R215"/>
  <c r="Q215"/>
  <c r="P215"/>
  <c r="O215"/>
  <c r="M215"/>
  <c r="L215"/>
  <c r="K215"/>
  <c r="J215"/>
  <c r="H215"/>
  <c r="G215"/>
  <c r="F215"/>
  <c r="E215"/>
  <c r="R206"/>
  <c r="Q206"/>
  <c r="P206"/>
  <c r="O206"/>
  <c r="M206"/>
  <c r="L206"/>
  <c r="K206"/>
  <c r="J206"/>
  <c r="H206"/>
  <c r="G206"/>
  <c r="F206"/>
  <c r="E206"/>
  <c r="R200"/>
  <c r="Q200"/>
  <c r="P200"/>
  <c r="O200"/>
  <c r="M200"/>
  <c r="L200"/>
  <c r="K200"/>
  <c r="J200"/>
  <c r="H200"/>
  <c r="G200"/>
  <c r="F200"/>
  <c r="E200"/>
  <c r="R184"/>
  <c r="Q184"/>
  <c r="P184"/>
  <c r="O184"/>
  <c r="M184"/>
  <c r="L184"/>
  <c r="K184"/>
  <c r="J184"/>
  <c r="H184"/>
  <c r="G184"/>
  <c r="F184"/>
  <c r="E184"/>
  <c r="F178"/>
  <c r="R170"/>
  <c r="Q170"/>
  <c r="P170"/>
  <c r="O170"/>
  <c r="M170"/>
  <c r="L170"/>
  <c r="K170"/>
  <c r="J170"/>
  <c r="G170"/>
  <c r="F170"/>
  <c r="E170"/>
  <c r="R160"/>
  <c r="Q160"/>
  <c r="P160"/>
  <c r="O160"/>
  <c r="M160"/>
  <c r="L160"/>
  <c r="K160"/>
  <c r="J160"/>
  <c r="H160"/>
  <c r="G160"/>
  <c r="F160"/>
  <c r="E160"/>
  <c r="R154"/>
  <c r="Q154"/>
  <c r="P154"/>
  <c r="O154"/>
  <c r="M154"/>
  <c r="L154"/>
  <c r="K154"/>
  <c r="J154"/>
  <c r="H154"/>
  <c r="G154"/>
  <c r="F154"/>
  <c r="E154"/>
  <c r="R140"/>
  <c r="Q140"/>
  <c r="P140"/>
  <c r="O140"/>
  <c r="M140"/>
  <c r="L140"/>
  <c r="K140"/>
  <c r="J140"/>
  <c r="H140"/>
  <c r="G140"/>
  <c r="F140"/>
  <c r="E140"/>
  <c r="F132"/>
  <c r="F134" s="1"/>
  <c r="R126"/>
  <c r="Q126"/>
  <c r="P126"/>
  <c r="O126"/>
  <c r="M126"/>
  <c r="L126"/>
  <c r="K126"/>
  <c r="J126"/>
  <c r="H126"/>
  <c r="G126"/>
  <c r="F126"/>
  <c r="E126"/>
  <c r="R117"/>
  <c r="Q117"/>
  <c r="P117"/>
  <c r="O117"/>
  <c r="M117"/>
  <c r="L117"/>
  <c r="K117"/>
  <c r="J117"/>
  <c r="H117"/>
  <c r="G117"/>
  <c r="F117"/>
  <c r="E117"/>
  <c r="R111"/>
  <c r="Q111"/>
  <c r="P111"/>
  <c r="O111"/>
  <c r="M111"/>
  <c r="L111"/>
  <c r="K111"/>
  <c r="J111"/>
  <c r="H111"/>
  <c r="G111"/>
  <c r="F111"/>
  <c r="E111"/>
  <c r="R95"/>
  <c r="Q95"/>
  <c r="P95"/>
  <c r="O95"/>
  <c r="M95"/>
  <c r="L95"/>
  <c r="K95"/>
  <c r="J95"/>
  <c r="H95"/>
  <c r="G95"/>
  <c r="F95"/>
  <c r="E95"/>
  <c r="F89"/>
  <c r="R80"/>
  <c r="Q80"/>
  <c r="P80"/>
  <c r="O80"/>
  <c r="M80"/>
  <c r="L80"/>
  <c r="K80"/>
  <c r="J80"/>
  <c r="H80"/>
  <c r="G80"/>
  <c r="F80"/>
  <c r="E80"/>
  <c r="R71"/>
  <c r="Q71"/>
  <c r="P71"/>
  <c r="O71"/>
  <c r="M71"/>
  <c r="L71"/>
  <c r="K71"/>
  <c r="J71"/>
  <c r="H71"/>
  <c r="G71"/>
  <c r="F71"/>
  <c r="E71"/>
  <c r="R65"/>
  <c r="Q65"/>
  <c r="P65"/>
  <c r="O65"/>
  <c r="M65"/>
  <c r="L65"/>
  <c r="K65"/>
  <c r="H65"/>
  <c r="G65"/>
  <c r="F65"/>
  <c r="E65"/>
  <c r="J65"/>
  <c r="R50"/>
  <c r="Q50"/>
  <c r="P50"/>
  <c r="O50"/>
  <c r="M50"/>
  <c r="L50"/>
  <c r="K50"/>
  <c r="J50"/>
  <c r="H50"/>
  <c r="G50"/>
  <c r="F50"/>
  <c r="E50"/>
  <c r="R44"/>
  <c r="Q44"/>
  <c r="P44"/>
  <c r="O44"/>
  <c r="M44"/>
  <c r="L44"/>
  <c r="K44"/>
  <c r="J44"/>
  <c r="H44"/>
  <c r="F42"/>
  <c r="F44" s="1"/>
  <c r="G44"/>
  <c r="R36"/>
  <c r="Q36"/>
  <c r="P36"/>
  <c r="O36"/>
  <c r="M36"/>
  <c r="L36"/>
  <c r="K36"/>
  <c r="J36"/>
  <c r="G36"/>
  <c r="F36"/>
  <c r="E36"/>
  <c r="R26"/>
  <c r="Q26"/>
  <c r="P26"/>
  <c r="O26"/>
  <c r="M26"/>
  <c r="L26"/>
  <c r="K26"/>
  <c r="J26"/>
  <c r="H26"/>
  <c r="G26"/>
  <c r="F26"/>
  <c r="E26"/>
  <c r="R20"/>
  <c r="Q20"/>
  <c r="P20"/>
  <c r="O20"/>
  <c r="M20"/>
  <c r="L20"/>
  <c r="K20"/>
  <c r="J20"/>
  <c r="H20"/>
  <c r="G20"/>
  <c r="F20"/>
  <c r="E20"/>
  <c r="R632"/>
  <c r="Q632"/>
  <c r="P632"/>
  <c r="O632"/>
  <c r="M632"/>
  <c r="L632"/>
  <c r="K632"/>
  <c r="J632"/>
  <c r="H632"/>
  <c r="G632"/>
  <c r="F632"/>
  <c r="E632"/>
  <c r="R626"/>
  <c r="Q626"/>
  <c r="P626"/>
  <c r="O626"/>
  <c r="M626"/>
  <c r="L626"/>
  <c r="K626"/>
  <c r="J626"/>
  <c r="H626"/>
  <c r="G626"/>
  <c r="E626"/>
  <c r="F626"/>
  <c r="R618"/>
  <c r="Q618"/>
  <c r="P618"/>
  <c r="O618"/>
  <c r="M618"/>
  <c r="L618"/>
  <c r="K618"/>
  <c r="J618"/>
  <c r="H618"/>
  <c r="G618"/>
  <c r="F618"/>
  <c r="E618"/>
  <c r="R607"/>
  <c r="Q607"/>
  <c r="P607"/>
  <c r="O607"/>
  <c r="M607"/>
  <c r="L607"/>
  <c r="K607"/>
  <c r="J607"/>
  <c r="H607"/>
  <c r="G607"/>
  <c r="F607"/>
  <c r="E607"/>
  <c r="R602"/>
  <c r="R634" s="1"/>
  <c r="Q602"/>
  <c r="Q634" s="1"/>
  <c r="P602"/>
  <c r="P634" s="1"/>
  <c r="O602"/>
  <c r="O634" s="1"/>
  <c r="M602"/>
  <c r="L602"/>
  <c r="L634" s="1"/>
  <c r="J602"/>
  <c r="H602"/>
  <c r="G602"/>
  <c r="E602"/>
  <c r="K602"/>
  <c r="R587"/>
  <c r="Q587"/>
  <c r="P587"/>
  <c r="O587"/>
  <c r="M587"/>
  <c r="L587"/>
  <c r="K587"/>
  <c r="J587"/>
  <c r="H587"/>
  <c r="G587"/>
  <c r="F587"/>
  <c r="E587"/>
  <c r="F581"/>
  <c r="R573"/>
  <c r="Q573"/>
  <c r="P573"/>
  <c r="O573"/>
  <c r="M573"/>
  <c r="L573"/>
  <c r="K573"/>
  <c r="H573"/>
  <c r="G573"/>
  <c r="F573"/>
  <c r="E573"/>
  <c r="J573"/>
  <c r="R563"/>
  <c r="Q563"/>
  <c r="P563"/>
  <c r="O563"/>
  <c r="M563"/>
  <c r="L563"/>
  <c r="K563"/>
  <c r="J563"/>
  <c r="H563"/>
  <c r="G563"/>
  <c r="F563"/>
  <c r="E563"/>
  <c r="R558"/>
  <c r="Q558"/>
  <c r="P558"/>
  <c r="O558"/>
  <c r="M558"/>
  <c r="L558"/>
  <c r="K558"/>
  <c r="J558"/>
  <c r="H558"/>
  <c r="G558"/>
  <c r="F558"/>
  <c r="E558"/>
  <c r="R542"/>
  <c r="Q542"/>
  <c r="P542"/>
  <c r="O542"/>
  <c r="M542"/>
  <c r="L542"/>
  <c r="K542"/>
  <c r="J542"/>
  <c r="H542"/>
  <c r="G542"/>
  <c r="F542"/>
  <c r="E542"/>
  <c r="F534"/>
  <c r="F536" s="1"/>
  <c r="R528"/>
  <c r="Q528"/>
  <c r="P528"/>
  <c r="O528"/>
  <c r="M528"/>
  <c r="L528"/>
  <c r="K528"/>
  <c r="J528"/>
  <c r="H528"/>
  <c r="G528"/>
  <c r="F528"/>
  <c r="E528"/>
  <c r="R519"/>
  <c r="Q519"/>
  <c r="P519"/>
  <c r="O519"/>
  <c r="M519"/>
  <c r="L519"/>
  <c r="K519"/>
  <c r="J519"/>
  <c r="H519"/>
  <c r="G519"/>
  <c r="F519"/>
  <c r="E519"/>
  <c r="R513"/>
  <c r="Q513"/>
  <c r="P513"/>
  <c r="O513"/>
  <c r="M513"/>
  <c r="L513"/>
  <c r="K513"/>
  <c r="J513"/>
  <c r="H513"/>
  <c r="G513"/>
  <c r="F513"/>
  <c r="E513"/>
  <c r="R497"/>
  <c r="Q497"/>
  <c r="P497"/>
  <c r="O497"/>
  <c r="M497"/>
  <c r="L497"/>
  <c r="J497"/>
  <c r="H497"/>
  <c r="G497"/>
  <c r="E497"/>
  <c r="K497"/>
  <c r="F491"/>
  <c r="R483"/>
  <c r="Q483"/>
  <c r="P483"/>
  <c r="O483"/>
  <c r="L483"/>
  <c r="K483"/>
  <c r="J483"/>
  <c r="H483"/>
  <c r="G483"/>
  <c r="F483"/>
  <c r="E483"/>
  <c r="R473"/>
  <c r="Q473"/>
  <c r="P473"/>
  <c r="O473"/>
  <c r="M473"/>
  <c r="L473"/>
  <c r="K473"/>
  <c r="J473"/>
  <c r="H473"/>
  <c r="G473"/>
  <c r="F473"/>
  <c r="E473"/>
  <c r="R467"/>
  <c r="Q467"/>
  <c r="P467"/>
  <c r="O467"/>
  <c r="M467"/>
  <c r="L467"/>
  <c r="K467"/>
  <c r="J467"/>
  <c r="J499" s="1"/>
  <c r="H467"/>
  <c r="H499" s="1"/>
  <c r="G467"/>
  <c r="F467"/>
  <c r="E467"/>
  <c r="R452"/>
  <c r="Q452"/>
  <c r="P452"/>
  <c r="O452"/>
  <c r="M452"/>
  <c r="L452"/>
  <c r="K452"/>
  <c r="J452"/>
  <c r="H452"/>
  <c r="G452"/>
  <c r="F452"/>
  <c r="E452"/>
  <c r="F446"/>
  <c r="R437"/>
  <c r="Q437"/>
  <c r="P437"/>
  <c r="O437"/>
  <c r="M437"/>
  <c r="L437"/>
  <c r="K437"/>
  <c r="J437"/>
  <c r="H437"/>
  <c r="G437"/>
  <c r="F437"/>
  <c r="E437"/>
  <c r="R422"/>
  <c r="Q422"/>
  <c r="P422"/>
  <c r="O422"/>
  <c r="M422"/>
  <c r="L422"/>
  <c r="K422"/>
  <c r="J422"/>
  <c r="H422"/>
  <c r="G422"/>
  <c r="F422"/>
  <c r="E422"/>
  <c r="R406"/>
  <c r="Q406"/>
  <c r="P406"/>
  <c r="O406"/>
  <c r="M406"/>
  <c r="L406"/>
  <c r="K406"/>
  <c r="J406"/>
  <c r="H406"/>
  <c r="G406"/>
  <c r="F406"/>
  <c r="E406"/>
  <c r="F400"/>
  <c r="R392"/>
  <c r="Q392"/>
  <c r="P392"/>
  <c r="O392"/>
  <c r="M392"/>
  <c r="L392"/>
  <c r="K392"/>
  <c r="J392"/>
  <c r="G392"/>
  <c r="F392"/>
  <c r="E392"/>
  <c r="R383"/>
  <c r="Q383"/>
  <c r="P383"/>
  <c r="O383"/>
  <c r="M383"/>
  <c r="L383"/>
  <c r="K383"/>
  <c r="H383"/>
  <c r="G383"/>
  <c r="F383"/>
  <c r="E383"/>
  <c r="R377"/>
  <c r="Q377"/>
  <c r="P377"/>
  <c r="O377"/>
  <c r="M377"/>
  <c r="L377"/>
  <c r="K377"/>
  <c r="J377"/>
  <c r="H377"/>
  <c r="G377"/>
  <c r="F377"/>
  <c r="E377"/>
  <c r="R361"/>
  <c r="Q361"/>
  <c r="P361"/>
  <c r="O361"/>
  <c r="M361"/>
  <c r="L361"/>
  <c r="K361"/>
  <c r="J361"/>
  <c r="H361"/>
  <c r="G361"/>
  <c r="E361"/>
  <c r="F361"/>
  <c r="F355"/>
  <c r="R347"/>
  <c r="Q347"/>
  <c r="P347"/>
  <c r="O347"/>
  <c r="M347"/>
  <c r="L347"/>
  <c r="K347"/>
  <c r="J347"/>
  <c r="H347"/>
  <c r="G347"/>
  <c r="F347"/>
  <c r="E347"/>
  <c r="R338"/>
  <c r="Q338"/>
  <c r="P338"/>
  <c r="O338"/>
  <c r="M338"/>
  <c r="L338"/>
  <c r="K338"/>
  <c r="J338"/>
  <c r="H338"/>
  <c r="G338"/>
  <c r="F338"/>
  <c r="E338"/>
  <c r="R332"/>
  <c r="Q332"/>
  <c r="P332"/>
  <c r="O332"/>
  <c r="M332"/>
  <c r="L332"/>
  <c r="K332"/>
  <c r="J332"/>
  <c r="H332"/>
  <c r="G332"/>
  <c r="F332"/>
  <c r="E332"/>
  <c r="AI441" i="13"/>
  <c r="AH441"/>
  <c r="AG441"/>
  <c r="AF441"/>
  <c r="AE441"/>
  <c r="AD441"/>
  <c r="AC441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I441" i="12"/>
  <c r="AH441"/>
  <c r="AG441"/>
  <c r="AF441"/>
  <c r="AE441"/>
  <c r="AD441"/>
  <c r="AC441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R142" i="14" l="1"/>
  <c r="N134" s="1"/>
  <c r="Q636"/>
  <c r="P636"/>
  <c r="G454"/>
  <c r="J454"/>
  <c r="L454"/>
  <c r="K97"/>
  <c r="M97"/>
  <c r="I89" s="1"/>
  <c r="P97"/>
  <c r="P99" s="1"/>
  <c r="G318"/>
  <c r="J318"/>
  <c r="O318"/>
  <c r="Q318"/>
  <c r="K589"/>
  <c r="K454"/>
  <c r="K456" s="1"/>
  <c r="M454"/>
  <c r="I422" s="1"/>
  <c r="P454"/>
  <c r="R454"/>
  <c r="O97"/>
  <c r="Q97"/>
  <c r="K142"/>
  <c r="M142"/>
  <c r="I134" s="1"/>
  <c r="L275"/>
  <c r="H318"/>
  <c r="D316" s="1"/>
  <c r="K318"/>
  <c r="K320" s="1"/>
  <c r="M318"/>
  <c r="I310" s="1"/>
  <c r="P318"/>
  <c r="R318"/>
  <c r="N310" s="1"/>
  <c r="G447" i="13"/>
  <c r="G449" s="1"/>
  <c r="K446"/>
  <c r="K447" s="1"/>
  <c r="K449" s="1"/>
  <c r="M447"/>
  <c r="M449" s="1"/>
  <c r="O447"/>
  <c r="O449" s="1"/>
  <c r="Q446"/>
  <c r="Q447" s="1"/>
  <c r="Q449" s="1"/>
  <c r="S446"/>
  <c r="S447" s="1"/>
  <c r="S449" s="1"/>
  <c r="U446"/>
  <c r="U447" s="1"/>
  <c r="U449" s="1"/>
  <c r="W446"/>
  <c r="W447" s="1"/>
  <c r="W449" s="1"/>
  <c r="Y446"/>
  <c r="Y447" s="1"/>
  <c r="Y449" s="1"/>
  <c r="AA446"/>
  <c r="AA447" s="1"/>
  <c r="AA449" s="1"/>
  <c r="AC447"/>
  <c r="AC449" s="1"/>
  <c r="AG446"/>
  <c r="AI446"/>
  <c r="J446"/>
  <c r="J447" s="1"/>
  <c r="J449" s="1"/>
  <c r="L446"/>
  <c r="L447" s="1"/>
  <c r="L449" s="1"/>
  <c r="N447"/>
  <c r="N449" s="1"/>
  <c r="P446"/>
  <c r="P447" s="1"/>
  <c r="R446"/>
  <c r="R447" s="1"/>
  <c r="R449" s="1"/>
  <c r="T446"/>
  <c r="T447" s="1"/>
  <c r="V446"/>
  <c r="V447" s="1"/>
  <c r="V449" s="1"/>
  <c r="X446"/>
  <c r="X447" s="1"/>
  <c r="X449" s="1"/>
  <c r="Z446"/>
  <c r="Z447" s="1"/>
  <c r="Z449" s="1"/>
  <c r="AB446"/>
  <c r="AB447" s="1"/>
  <c r="AD446"/>
  <c r="AD447" s="1"/>
  <c r="AD449" s="1"/>
  <c r="AF446"/>
  <c r="AF447" s="1"/>
  <c r="AF449" s="1"/>
  <c r="AH446"/>
  <c r="AH447" s="1"/>
  <c r="AH449" s="1"/>
  <c r="J446" i="12"/>
  <c r="J447" s="1"/>
  <c r="J449" s="1"/>
  <c r="L446"/>
  <c r="N446"/>
  <c r="P446"/>
  <c r="R446"/>
  <c r="R447" s="1"/>
  <c r="R449" s="1"/>
  <c r="T446"/>
  <c r="T447" s="1"/>
  <c r="V446"/>
  <c r="V447" s="1"/>
  <c r="V449" s="1"/>
  <c r="X446"/>
  <c r="X447" s="1"/>
  <c r="X449" s="1"/>
  <c r="Z446"/>
  <c r="Z447" s="1"/>
  <c r="Z449" s="1"/>
  <c r="AB446"/>
  <c r="AB447" s="1"/>
  <c r="AD446"/>
  <c r="AF446"/>
  <c r="AF447" s="1"/>
  <c r="AF449" s="1"/>
  <c r="AH446"/>
  <c r="AH447" s="1"/>
  <c r="AH449" s="1"/>
  <c r="G446"/>
  <c r="G447" s="1"/>
  <c r="G449" s="1"/>
  <c r="K446"/>
  <c r="K447" s="1"/>
  <c r="K449" s="1"/>
  <c r="M447"/>
  <c r="M449" s="1"/>
  <c r="O446"/>
  <c r="O447" s="1"/>
  <c r="O449" s="1"/>
  <c r="Q446"/>
  <c r="Q447" s="1"/>
  <c r="Q449" s="1"/>
  <c r="S446"/>
  <c r="S447" s="1"/>
  <c r="S449" s="1"/>
  <c r="U446"/>
  <c r="U447" s="1"/>
  <c r="U449" s="1"/>
  <c r="W446"/>
  <c r="W447" s="1"/>
  <c r="W449" s="1"/>
  <c r="Y446"/>
  <c r="Y447" s="1"/>
  <c r="Y449" s="1"/>
  <c r="AA446"/>
  <c r="AC447"/>
  <c r="AC449" s="1"/>
  <c r="AE447"/>
  <c r="AE449" s="1"/>
  <c r="AG446"/>
  <c r="AG447" s="1"/>
  <c r="AG449" s="1"/>
  <c r="AI446"/>
  <c r="AI447" s="1"/>
  <c r="AI449" s="1"/>
  <c r="F447" i="13"/>
  <c r="F449" s="1"/>
  <c r="H446"/>
  <c r="H447" s="1"/>
  <c r="H449" s="1"/>
  <c r="I446"/>
  <c r="I447" s="1"/>
  <c r="I449" s="1"/>
  <c r="AE447"/>
  <c r="AE449" s="1"/>
  <c r="AG447"/>
  <c r="AG449" s="1"/>
  <c r="AI447"/>
  <c r="AI449" s="1"/>
  <c r="F447" i="12"/>
  <c r="F449" s="1"/>
  <c r="H446"/>
  <c r="H447" s="1"/>
  <c r="H449" s="1"/>
  <c r="L447"/>
  <c r="L449" s="1"/>
  <c r="N447"/>
  <c r="N449" s="1"/>
  <c r="P447"/>
  <c r="E447"/>
  <c r="E449" s="1"/>
  <c r="I446"/>
  <c r="I447" s="1"/>
  <c r="I449" s="1"/>
  <c r="AA447"/>
  <c r="AA449" s="1"/>
  <c r="E447" i="13"/>
  <c r="E449" s="1"/>
  <c r="Q142" i="14"/>
  <c r="R186"/>
  <c r="N160" s="1"/>
  <c r="L230"/>
  <c r="P275"/>
  <c r="H275"/>
  <c r="D259" s="1"/>
  <c r="L499"/>
  <c r="L318"/>
  <c r="L320" s="1"/>
  <c r="E408"/>
  <c r="Q499"/>
  <c r="G230"/>
  <c r="O230"/>
  <c r="O275"/>
  <c r="R408"/>
  <c r="O408"/>
  <c r="K408"/>
  <c r="J408"/>
  <c r="M408"/>
  <c r="I392" s="1"/>
  <c r="Q408"/>
  <c r="Q410" s="1"/>
  <c r="O499"/>
  <c r="P186"/>
  <c r="J230"/>
  <c r="Q275"/>
  <c r="J275"/>
  <c r="M275"/>
  <c r="I267" s="1"/>
  <c r="E454"/>
  <c r="F602"/>
  <c r="F634" s="1"/>
  <c r="G408"/>
  <c r="L363"/>
  <c r="H408"/>
  <c r="D406" s="1"/>
  <c r="L408"/>
  <c r="L410" s="1"/>
  <c r="P408"/>
  <c r="J363"/>
  <c r="G275"/>
  <c r="K275"/>
  <c r="H634"/>
  <c r="D632" s="1"/>
  <c r="E634"/>
  <c r="M544"/>
  <c r="H186"/>
  <c r="D154" s="1"/>
  <c r="Q230"/>
  <c r="F318"/>
  <c r="M499"/>
  <c r="J544"/>
  <c r="L544"/>
  <c r="P544"/>
  <c r="R544"/>
  <c r="F589"/>
  <c r="H589"/>
  <c r="D558" s="1"/>
  <c r="J634"/>
  <c r="L636" s="1"/>
  <c r="K230"/>
  <c r="K232" s="1"/>
  <c r="M230"/>
  <c r="P230"/>
  <c r="P232" s="1"/>
  <c r="R230"/>
  <c r="E318"/>
  <c r="E275"/>
  <c r="H230"/>
  <c r="D228" s="1"/>
  <c r="E230"/>
  <c r="L186"/>
  <c r="J186"/>
  <c r="E363"/>
  <c r="H142"/>
  <c r="D134" s="1"/>
  <c r="G142"/>
  <c r="E142"/>
  <c r="E544"/>
  <c r="E52"/>
  <c r="G52"/>
  <c r="K52"/>
  <c r="M52"/>
  <c r="I20" s="1"/>
  <c r="H97"/>
  <c r="D65" s="1"/>
  <c r="H52"/>
  <c r="D44" s="1"/>
  <c r="G363"/>
  <c r="K363"/>
  <c r="M363"/>
  <c r="F408"/>
  <c r="G499"/>
  <c r="F497"/>
  <c r="F499" s="1"/>
  <c r="G544"/>
  <c r="O544"/>
  <c r="Q544"/>
  <c r="Q589"/>
  <c r="O589"/>
  <c r="F52"/>
  <c r="P52"/>
  <c r="J97"/>
  <c r="O142"/>
  <c r="F275"/>
  <c r="R363"/>
  <c r="O363"/>
  <c r="Q363"/>
  <c r="F454"/>
  <c r="K499"/>
  <c r="K501" s="1"/>
  <c r="K544"/>
  <c r="K546" s="1"/>
  <c r="E589"/>
  <c r="G589"/>
  <c r="M589"/>
  <c r="L52"/>
  <c r="F97"/>
  <c r="R97"/>
  <c r="F186"/>
  <c r="P363"/>
  <c r="F363"/>
  <c r="H363"/>
  <c r="H454"/>
  <c r="D422" s="1"/>
  <c r="N452"/>
  <c r="N437"/>
  <c r="D491"/>
  <c r="D483"/>
  <c r="D467"/>
  <c r="N632"/>
  <c r="N607"/>
  <c r="N626"/>
  <c r="N602"/>
  <c r="I80"/>
  <c r="I65"/>
  <c r="O454"/>
  <c r="Q454"/>
  <c r="I452"/>
  <c r="E499"/>
  <c r="D473"/>
  <c r="D497"/>
  <c r="K634"/>
  <c r="K636" s="1"/>
  <c r="G634"/>
  <c r="M634"/>
  <c r="N618"/>
  <c r="J52"/>
  <c r="R52"/>
  <c r="L97"/>
  <c r="I71"/>
  <c r="I95"/>
  <c r="P142"/>
  <c r="P499"/>
  <c r="R499"/>
  <c r="N491" s="1"/>
  <c r="F544"/>
  <c r="H544"/>
  <c r="J589"/>
  <c r="L589"/>
  <c r="P589"/>
  <c r="P591" s="1"/>
  <c r="R589"/>
  <c r="N581" s="1"/>
  <c r="O52"/>
  <c r="Q52"/>
  <c r="E97"/>
  <c r="G97"/>
  <c r="F142"/>
  <c r="J142"/>
  <c r="L142"/>
  <c r="D117"/>
  <c r="N316"/>
  <c r="E186"/>
  <c r="G186"/>
  <c r="K186"/>
  <c r="M186"/>
  <c r="I178" s="1"/>
  <c r="O186"/>
  <c r="Q186"/>
  <c r="R275"/>
  <c r="N267" s="1"/>
  <c r="F230"/>
  <c r="D447" i="13"/>
  <c r="D449" s="1"/>
  <c r="D447" i="12"/>
  <c r="D449" s="1"/>
  <c r="L456" i="14" l="1"/>
  <c r="K144"/>
  <c r="P456"/>
  <c r="K99"/>
  <c r="N154"/>
  <c r="G456"/>
  <c r="Q320"/>
  <c r="N303"/>
  <c r="I316"/>
  <c r="P320"/>
  <c r="I303"/>
  <c r="D303"/>
  <c r="G320"/>
  <c r="I126"/>
  <c r="P144"/>
  <c r="I140"/>
  <c r="D581"/>
  <c r="G636"/>
  <c r="L591"/>
  <c r="Q591"/>
  <c r="K591"/>
  <c r="P546"/>
  <c r="Q546"/>
  <c r="L546"/>
  <c r="N446"/>
  <c r="N428"/>
  <c r="I446"/>
  <c r="I428"/>
  <c r="P410"/>
  <c r="G410"/>
  <c r="K410"/>
  <c r="D293"/>
  <c r="N288"/>
  <c r="N293"/>
  <c r="I293"/>
  <c r="I288"/>
  <c r="D288"/>
  <c r="D310"/>
  <c r="I117"/>
  <c r="L99"/>
  <c r="I437"/>
  <c r="N422"/>
  <c r="D249"/>
  <c r="I273"/>
  <c r="L277"/>
  <c r="I111"/>
  <c r="F144"/>
  <c r="Q188"/>
  <c r="G188"/>
  <c r="G99"/>
  <c r="D244"/>
  <c r="K188"/>
  <c r="L188"/>
  <c r="P188"/>
  <c r="G54"/>
  <c r="P54"/>
  <c r="L54"/>
  <c r="K54"/>
  <c r="F591"/>
  <c r="P501"/>
  <c r="F456"/>
  <c r="D267"/>
  <c r="D273"/>
  <c r="F410"/>
  <c r="I563"/>
  <c r="I581"/>
  <c r="N513"/>
  <c r="N536"/>
  <c r="I542"/>
  <c r="I536"/>
  <c r="I497"/>
  <c r="I491"/>
  <c r="I377"/>
  <c r="I400"/>
  <c r="N406"/>
  <c r="N400"/>
  <c r="N383"/>
  <c r="N332"/>
  <c r="N355"/>
  <c r="I338"/>
  <c r="I355"/>
  <c r="I206"/>
  <c r="I222"/>
  <c r="N228"/>
  <c r="N222"/>
  <c r="N184"/>
  <c r="N95"/>
  <c r="N89"/>
  <c r="I244"/>
  <c r="N170"/>
  <c r="N528"/>
  <c r="K277"/>
  <c r="L365"/>
  <c r="Q277"/>
  <c r="I467"/>
  <c r="P277"/>
  <c r="I473"/>
  <c r="D602"/>
  <c r="D607"/>
  <c r="D626"/>
  <c r="F636"/>
  <c r="G546"/>
  <c r="N377"/>
  <c r="I383"/>
  <c r="I406"/>
  <c r="D400"/>
  <c r="N392"/>
  <c r="I259"/>
  <c r="D377"/>
  <c r="D383"/>
  <c r="K365"/>
  <c r="I249"/>
  <c r="D222"/>
  <c r="D392"/>
  <c r="D618"/>
  <c r="I26"/>
  <c r="N519"/>
  <c r="D89"/>
  <c r="D80"/>
  <c r="I483"/>
  <c r="F277"/>
  <c r="G277"/>
  <c r="I200"/>
  <c r="F546"/>
  <c r="F188"/>
  <c r="N215"/>
  <c r="I228"/>
  <c r="D126"/>
  <c r="I528"/>
  <c r="D160"/>
  <c r="I36"/>
  <c r="I519"/>
  <c r="I513"/>
  <c r="N542"/>
  <c r="F232"/>
  <c r="N206"/>
  <c r="N200"/>
  <c r="I215"/>
  <c r="AD447" i="12"/>
  <c r="AD449" s="1"/>
  <c r="D178" i="14"/>
  <c r="D170"/>
  <c r="D184"/>
  <c r="N244"/>
  <c r="D140"/>
  <c r="D111"/>
  <c r="F320"/>
  <c r="D95"/>
  <c r="I50"/>
  <c r="I332"/>
  <c r="D563"/>
  <c r="D587"/>
  <c r="D573"/>
  <c r="I558"/>
  <c r="I347"/>
  <c r="I361"/>
  <c r="I573"/>
  <c r="I587"/>
  <c r="N347"/>
  <c r="N338"/>
  <c r="D215"/>
  <c r="D206"/>
  <c r="D200"/>
  <c r="Q365"/>
  <c r="G365"/>
  <c r="D26"/>
  <c r="N361"/>
  <c r="G591"/>
  <c r="I44"/>
  <c r="N318"/>
  <c r="Q456"/>
  <c r="F54"/>
  <c r="N65"/>
  <c r="N71"/>
  <c r="F99"/>
  <c r="D71"/>
  <c r="N80"/>
  <c r="D36"/>
  <c r="D20"/>
  <c r="D50"/>
  <c r="J638"/>
  <c r="N259"/>
  <c r="N273"/>
  <c r="N249"/>
  <c r="N573"/>
  <c r="N563"/>
  <c r="N558"/>
  <c r="N587"/>
  <c r="D536"/>
  <c r="D519"/>
  <c r="D513"/>
  <c r="D542"/>
  <c r="D528"/>
  <c r="N483"/>
  <c r="N467"/>
  <c r="N473"/>
  <c r="N497"/>
  <c r="I142"/>
  <c r="N50"/>
  <c r="N36"/>
  <c r="N20"/>
  <c r="N26"/>
  <c r="N44"/>
  <c r="I97"/>
  <c r="F501"/>
  <c r="D452"/>
  <c r="D428"/>
  <c r="D446"/>
  <c r="D437"/>
  <c r="H638"/>
  <c r="H640" s="1"/>
  <c r="D338"/>
  <c r="D355"/>
  <c r="D332"/>
  <c r="D361"/>
  <c r="D347"/>
  <c r="E638"/>
  <c r="O638"/>
  <c r="R638"/>
  <c r="R640" s="1"/>
  <c r="L638"/>
  <c r="I170"/>
  <c r="I184"/>
  <c r="I154"/>
  <c r="I160"/>
  <c r="N126"/>
  <c r="N111"/>
  <c r="N140"/>
  <c r="N117"/>
  <c r="I626"/>
  <c r="I618"/>
  <c r="I602"/>
  <c r="I632"/>
  <c r="I607"/>
  <c r="N634"/>
  <c r="D499"/>
  <c r="I499"/>
  <c r="M638"/>
  <c r="M640" s="1"/>
  <c r="K638"/>
  <c r="F638"/>
  <c r="F365"/>
  <c r="Q638"/>
  <c r="P638"/>
  <c r="P365"/>
  <c r="G638"/>
  <c r="I318" l="1"/>
  <c r="D318"/>
  <c r="I454"/>
  <c r="N454"/>
  <c r="I275"/>
  <c r="D275"/>
  <c r="N186"/>
  <c r="L640"/>
  <c r="N499"/>
  <c r="I544"/>
  <c r="I230"/>
  <c r="I408"/>
  <c r="D634"/>
  <c r="I589"/>
  <c r="N408"/>
  <c r="D408"/>
  <c r="D454"/>
  <c r="N230"/>
  <c r="N544"/>
  <c r="D186"/>
  <c r="D142"/>
  <c r="D97"/>
  <c r="I52"/>
  <c r="D589"/>
  <c r="I363"/>
  <c r="N363"/>
  <c r="D230"/>
  <c r="G640"/>
  <c r="Q640"/>
  <c r="N275"/>
  <c r="N142"/>
  <c r="N97"/>
  <c r="P640"/>
  <c r="K640"/>
  <c r="D52"/>
  <c r="F640"/>
  <c r="I186"/>
  <c r="I634"/>
  <c r="D363"/>
  <c r="N52"/>
  <c r="N589"/>
  <c r="D544"/>
  <c r="H33" i="11" l="1"/>
  <c r="AI219" l="1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G33"/>
  <c r="F33"/>
  <c r="E33"/>
  <c r="D33"/>
  <c r="AI442"/>
  <c r="AH442"/>
  <c r="AG442"/>
  <c r="AF442"/>
  <c r="AE442"/>
  <c r="AD442"/>
  <c r="AC442"/>
  <c r="AB442"/>
  <c r="AA442"/>
  <c r="Z442"/>
  <c r="Y442"/>
  <c r="X442"/>
  <c r="W442"/>
  <c r="V442"/>
  <c r="T442"/>
  <c r="S442"/>
  <c r="R442"/>
  <c r="Q442"/>
  <c r="P442"/>
  <c r="O442"/>
  <c r="N442"/>
  <c r="M442"/>
  <c r="L442"/>
  <c r="K442"/>
  <c r="J442"/>
  <c r="I442"/>
  <c r="H442"/>
  <c r="G442"/>
  <c r="F442"/>
  <c r="E442"/>
  <c r="D442"/>
  <c r="AI411"/>
  <c r="AH411"/>
  <c r="AG411"/>
  <c r="AF411"/>
  <c r="AE411"/>
  <c r="AD411"/>
  <c r="AC411"/>
  <c r="AB411"/>
  <c r="AA411"/>
  <c r="Z411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X448" l="1"/>
  <c r="X450" s="1"/>
  <c r="G447"/>
  <c r="J447"/>
  <c r="J448" s="1"/>
  <c r="J450" s="1"/>
  <c r="L447"/>
  <c r="L448" s="1"/>
  <c r="L450" s="1"/>
  <c r="N447"/>
  <c r="N448" s="1"/>
  <c r="N450" s="1"/>
  <c r="P447"/>
  <c r="P448" s="1"/>
  <c r="R447"/>
  <c r="R448" s="1"/>
  <c r="R450" s="1"/>
  <c r="T447"/>
  <c r="V447"/>
  <c r="V448" s="1"/>
  <c r="V450" s="1"/>
  <c r="Z447"/>
  <c r="Z448" s="1"/>
  <c r="Z450" s="1"/>
  <c r="AB447"/>
  <c r="AB448" s="1"/>
  <c r="AD447"/>
  <c r="AD448" s="1"/>
  <c r="AD450" s="1"/>
  <c r="AF447"/>
  <c r="AF448" s="1"/>
  <c r="AF450" s="1"/>
  <c r="AH447"/>
  <c r="AH448" s="1"/>
  <c r="AH450" s="1"/>
  <c r="I447"/>
  <c r="I448" s="1"/>
  <c r="I450" s="1"/>
  <c r="K447"/>
  <c r="K448" s="1"/>
  <c r="K450" s="1"/>
  <c r="M448"/>
  <c r="M450" s="1"/>
  <c r="O447"/>
  <c r="O448" s="1"/>
  <c r="O450" s="1"/>
  <c r="Q447"/>
  <c r="S447"/>
  <c r="S448" s="1"/>
  <c r="S450" s="1"/>
  <c r="U448"/>
  <c r="U450" s="1"/>
  <c r="W447"/>
  <c r="W448" s="1"/>
  <c r="W450" s="1"/>
  <c r="Y447"/>
  <c r="Y448" s="1"/>
  <c r="Y450" s="1"/>
  <c r="AA447"/>
  <c r="AA448" s="1"/>
  <c r="AA450" s="1"/>
  <c r="AC448"/>
  <c r="AC450" s="1"/>
  <c r="AE447"/>
  <c r="AE448" s="1"/>
  <c r="AE450" s="1"/>
  <c r="AG447"/>
  <c r="AG448" s="1"/>
  <c r="AG450" s="1"/>
  <c r="AI447"/>
  <c r="AI448" s="1"/>
  <c r="AI450" s="1"/>
  <c r="F447"/>
  <c r="F448" s="1"/>
  <c r="F450" s="1"/>
  <c r="H447"/>
  <c r="H448" s="1"/>
  <c r="H450" s="1"/>
  <c r="T448"/>
  <c r="E448"/>
  <c r="E450" s="1"/>
  <c r="Q448"/>
  <c r="Q450" s="1"/>
  <c r="G448"/>
  <c r="G450" s="1"/>
  <c r="D448"/>
  <c r="D450" s="1"/>
  <c r="X216" i="4" l="1"/>
  <c r="AI216" l="1"/>
  <c r="AH216"/>
  <c r="AG216"/>
  <c r="AF216"/>
  <c r="AE216"/>
  <c r="AD216"/>
  <c r="AC216"/>
  <c r="AB216"/>
  <c r="AA216"/>
  <c r="Z216"/>
  <c r="Y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AI433"/>
  <c r="AH433"/>
  <c r="AG433"/>
  <c r="AF433"/>
  <c r="AE433"/>
  <c r="AD433"/>
  <c r="AC433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G437" l="1"/>
  <c r="I437"/>
  <c r="K437"/>
  <c r="M437"/>
  <c r="O437"/>
  <c r="Q437"/>
  <c r="S437"/>
  <c r="S438" s="1"/>
  <c r="S440" s="1"/>
  <c r="U437"/>
  <c r="W437"/>
  <c r="F437"/>
  <c r="H437"/>
  <c r="J437"/>
  <c r="J438" s="1"/>
  <c r="J440" s="1"/>
  <c r="L437"/>
  <c r="N437"/>
  <c r="P437"/>
  <c r="R437"/>
  <c r="T437"/>
  <c r="T438" s="1"/>
  <c r="X437"/>
  <c r="X438" s="1"/>
  <c r="X440" s="1"/>
  <c r="Z437"/>
  <c r="AB437"/>
  <c r="AD437"/>
  <c r="AF437"/>
  <c r="AF438" s="1"/>
  <c r="AF440" s="1"/>
  <c r="AH437"/>
  <c r="AH438" s="1"/>
  <c r="AH440" s="1"/>
  <c r="Y437"/>
  <c r="AA437"/>
  <c r="AE437"/>
  <c r="AG437"/>
  <c r="AG438" s="1"/>
  <c r="AG440" s="1"/>
  <c r="AI437"/>
  <c r="AI438" s="1"/>
  <c r="AI440" s="1"/>
  <c r="E437"/>
  <c r="E438" s="1"/>
  <c r="E440" s="1"/>
  <c r="M438"/>
  <c r="M440" s="1"/>
  <c r="H171" i="1"/>
  <c r="D437" i="4"/>
  <c r="D438" s="1"/>
  <c r="D440" s="1"/>
  <c r="G340" i="1"/>
  <c r="G348"/>
  <c r="G362"/>
  <c r="G378"/>
  <c r="G384"/>
  <c r="G393"/>
  <c r="G407"/>
  <c r="G424"/>
  <c r="G429"/>
  <c r="G438"/>
  <c r="G454"/>
  <c r="G470"/>
  <c r="G476"/>
  <c r="G485"/>
  <c r="G499"/>
  <c r="G516"/>
  <c r="G522"/>
  <c r="G531"/>
  <c r="G546"/>
  <c r="G562"/>
  <c r="G567"/>
  <c r="G576"/>
  <c r="G590"/>
  <c r="G606"/>
  <c r="G612"/>
  <c r="G622"/>
  <c r="G636"/>
  <c r="G25"/>
  <c r="G35"/>
  <c r="G49"/>
  <c r="G65"/>
  <c r="G71"/>
  <c r="G80"/>
  <c r="G95"/>
  <c r="G112"/>
  <c r="G118"/>
  <c r="G127"/>
  <c r="G141"/>
  <c r="G156"/>
  <c r="G162"/>
  <c r="G171"/>
  <c r="G185"/>
  <c r="G202"/>
  <c r="G208"/>
  <c r="G217"/>
  <c r="G230"/>
  <c r="G246"/>
  <c r="G251"/>
  <c r="G260"/>
  <c r="G274"/>
  <c r="G290"/>
  <c r="G296"/>
  <c r="G305"/>
  <c r="G318"/>
  <c r="E340"/>
  <c r="E362"/>
  <c r="E378"/>
  <c r="E384"/>
  <c r="E407"/>
  <c r="E424"/>
  <c r="E429"/>
  <c r="E438"/>
  <c r="E454"/>
  <c r="E470"/>
  <c r="E476"/>
  <c r="E485"/>
  <c r="E499"/>
  <c r="E516"/>
  <c r="E522"/>
  <c r="E531"/>
  <c r="E546"/>
  <c r="E562"/>
  <c r="E567"/>
  <c r="E576"/>
  <c r="E590"/>
  <c r="E606"/>
  <c r="E612"/>
  <c r="E622"/>
  <c r="E636"/>
  <c r="E25"/>
  <c r="E49"/>
  <c r="E65"/>
  <c r="E71"/>
  <c r="E95"/>
  <c r="E112"/>
  <c r="E118"/>
  <c r="E141"/>
  <c r="E156"/>
  <c r="E162"/>
  <c r="E171"/>
  <c r="E185"/>
  <c r="E202"/>
  <c r="E208"/>
  <c r="E217"/>
  <c r="E230"/>
  <c r="E246"/>
  <c r="E251"/>
  <c r="E260"/>
  <c r="E274"/>
  <c r="E290"/>
  <c r="E296"/>
  <c r="E318"/>
  <c r="F378"/>
  <c r="F384"/>
  <c r="F393"/>
  <c r="F407"/>
  <c r="F424"/>
  <c r="F429"/>
  <c r="F438"/>
  <c r="F454"/>
  <c r="F470"/>
  <c r="F476"/>
  <c r="F485"/>
  <c r="F499"/>
  <c r="F516"/>
  <c r="F522"/>
  <c r="F531"/>
  <c r="F546"/>
  <c r="F562"/>
  <c r="F567"/>
  <c r="F576"/>
  <c r="F590"/>
  <c r="F606"/>
  <c r="F612"/>
  <c r="F622"/>
  <c r="F636"/>
  <c r="F25"/>
  <c r="F35"/>
  <c r="F49"/>
  <c r="F65"/>
  <c r="F71"/>
  <c r="F80"/>
  <c r="F95"/>
  <c r="F112"/>
  <c r="F118"/>
  <c r="F127"/>
  <c r="F141"/>
  <c r="F156"/>
  <c r="F162"/>
  <c r="F171"/>
  <c r="F185"/>
  <c r="F202"/>
  <c r="F208"/>
  <c r="F217"/>
  <c r="F230"/>
  <c r="F246"/>
  <c r="F251"/>
  <c r="F260"/>
  <c r="F274"/>
  <c r="F290"/>
  <c r="F296"/>
  <c r="F305"/>
  <c r="F318"/>
  <c r="H362"/>
  <c r="H364" s="1"/>
  <c r="H378"/>
  <c r="H384"/>
  <c r="H393"/>
  <c r="H407"/>
  <c r="H424"/>
  <c r="H429"/>
  <c r="H438"/>
  <c r="H454"/>
  <c r="H470"/>
  <c r="H476"/>
  <c r="H485"/>
  <c r="H499"/>
  <c r="H516"/>
  <c r="H522"/>
  <c r="H531"/>
  <c r="H546"/>
  <c r="H562"/>
  <c r="H567"/>
  <c r="H576"/>
  <c r="H590"/>
  <c r="H606"/>
  <c r="H612"/>
  <c r="H622"/>
  <c r="H636"/>
  <c r="H49"/>
  <c r="H51" s="1"/>
  <c r="H65"/>
  <c r="H71"/>
  <c r="H80"/>
  <c r="H95"/>
  <c r="H112"/>
  <c r="H118"/>
  <c r="H127"/>
  <c r="H141"/>
  <c r="H156"/>
  <c r="H162"/>
  <c r="H185"/>
  <c r="H202"/>
  <c r="H208"/>
  <c r="H217"/>
  <c r="H230"/>
  <c r="H246"/>
  <c r="H251"/>
  <c r="H260"/>
  <c r="H274"/>
  <c r="H290"/>
  <c r="H296"/>
  <c r="H305"/>
  <c r="H318"/>
  <c r="G364" l="1"/>
  <c r="E364"/>
  <c r="F366" s="1"/>
  <c r="E276"/>
  <c r="F592"/>
  <c r="G548"/>
  <c r="G501"/>
  <c r="F187"/>
  <c r="F143"/>
  <c r="E143"/>
  <c r="E51"/>
  <c r="F232"/>
  <c r="F51"/>
  <c r="F638"/>
  <c r="E232"/>
  <c r="E187"/>
  <c r="E638"/>
  <c r="E592"/>
  <c r="G51"/>
  <c r="G456"/>
  <c r="F97"/>
  <c r="E97"/>
  <c r="H592"/>
  <c r="D576" s="1"/>
  <c r="F276"/>
  <c r="E320"/>
  <c r="H187"/>
  <c r="D171" s="1"/>
  <c r="F320"/>
  <c r="G320"/>
  <c r="AA438" i="4"/>
  <c r="AA440" s="1"/>
  <c r="G438"/>
  <c r="G440" s="1"/>
  <c r="O438"/>
  <c r="O440" s="1"/>
  <c r="R438"/>
  <c r="R440" s="1"/>
  <c r="H438"/>
  <c r="H440" s="1"/>
  <c r="H97" i="1"/>
  <c r="D89" s="1"/>
  <c r="G97"/>
  <c r="Y438" i="4"/>
  <c r="Y440" s="1"/>
  <c r="AB438"/>
  <c r="F438"/>
  <c r="F440" s="1"/>
  <c r="N438"/>
  <c r="N440" s="1"/>
  <c r="G232" i="1"/>
  <c r="H320"/>
  <c r="D305" s="1"/>
  <c r="G276"/>
  <c r="G187"/>
  <c r="G638"/>
  <c r="H638"/>
  <c r="D622" s="1"/>
  <c r="G143"/>
  <c r="G592"/>
  <c r="V438" i="4"/>
  <c r="V440" s="1"/>
  <c r="W438"/>
  <c r="W440" s="1"/>
  <c r="Z438"/>
  <c r="Z440" s="1"/>
  <c r="I438"/>
  <c r="I440" s="1"/>
  <c r="P438"/>
  <c r="AC438"/>
  <c r="AC440" s="1"/>
  <c r="AD438"/>
  <c r="AD440" s="1"/>
  <c r="Q438"/>
  <c r="Q440" s="1"/>
  <c r="K438"/>
  <c r="K440" s="1"/>
  <c r="L438"/>
  <c r="L440" s="1"/>
  <c r="U438"/>
  <c r="U440" s="1"/>
  <c r="AE438"/>
  <c r="AE440" s="1"/>
  <c r="H456" i="1"/>
  <c r="D438" s="1"/>
  <c r="H501"/>
  <c r="D485" s="1"/>
  <c r="E548"/>
  <c r="E456"/>
  <c r="H143"/>
  <c r="D141" s="1"/>
  <c r="E501"/>
  <c r="H276"/>
  <c r="D268" s="1"/>
  <c r="H232"/>
  <c r="D230" s="1"/>
  <c r="H548"/>
  <c r="D516" s="1"/>
  <c r="F548"/>
  <c r="F501"/>
  <c r="F456"/>
  <c r="E409"/>
  <c r="G409"/>
  <c r="H409"/>
  <c r="D378" s="1"/>
  <c r="F409"/>
  <c r="D334"/>
  <c r="D35" l="1"/>
  <c r="D20"/>
  <c r="G411"/>
  <c r="F278"/>
  <c r="G278"/>
  <c r="F53"/>
  <c r="D49"/>
  <c r="D606"/>
  <c r="D630"/>
  <c r="F322"/>
  <c r="D25"/>
  <c r="D118"/>
  <c r="G503"/>
  <c r="D246"/>
  <c r="D185"/>
  <c r="F189"/>
  <c r="D224"/>
  <c r="G550"/>
  <c r="F99"/>
  <c r="D274"/>
  <c r="F594"/>
  <c r="F234"/>
  <c r="F145"/>
  <c r="G458"/>
  <c r="D156"/>
  <c r="G189"/>
  <c r="D162"/>
  <c r="D179"/>
  <c r="D43"/>
  <c r="G322"/>
  <c r="G594"/>
  <c r="D584"/>
  <c r="D567"/>
  <c r="D260"/>
  <c r="D251"/>
  <c r="D590"/>
  <c r="D612"/>
  <c r="F458"/>
  <c r="D562"/>
  <c r="D636"/>
  <c r="D522"/>
  <c r="D127"/>
  <c r="D424"/>
  <c r="G642"/>
  <c r="G643" s="1"/>
  <c r="D540"/>
  <c r="D448"/>
  <c r="D454"/>
  <c r="D340"/>
  <c r="D356"/>
  <c r="D312"/>
  <c r="D290"/>
  <c r="D296"/>
  <c r="D318"/>
  <c r="D217"/>
  <c r="D208"/>
  <c r="D202"/>
  <c r="D135"/>
  <c r="D71"/>
  <c r="D80"/>
  <c r="D95"/>
  <c r="D65"/>
  <c r="D531"/>
  <c r="D546"/>
  <c r="F550"/>
  <c r="D470"/>
  <c r="D493"/>
  <c r="D476"/>
  <c r="D499"/>
  <c r="F642"/>
  <c r="F643" s="1"/>
  <c r="E642"/>
  <c r="E643" s="1"/>
  <c r="F503"/>
  <c r="D429"/>
  <c r="D112"/>
  <c r="D384"/>
  <c r="D401"/>
  <c r="D393"/>
  <c r="H642"/>
  <c r="H643" s="1"/>
  <c r="D407"/>
  <c r="F411"/>
  <c r="D348"/>
  <c r="D362"/>
  <c r="D276" l="1"/>
  <c r="D187"/>
  <c r="D456"/>
  <c r="D51"/>
  <c r="D638"/>
  <c r="D592"/>
  <c r="D232"/>
  <c r="G645"/>
  <c r="D320"/>
  <c r="D143"/>
  <c r="D97"/>
  <c r="D548"/>
  <c r="F645"/>
  <c r="D501"/>
  <c r="D364"/>
  <c r="D409"/>
</calcChain>
</file>

<file path=xl/sharedStrings.xml><?xml version="1.0" encoding="utf-8"?>
<sst xmlns="http://schemas.openxmlformats.org/spreadsheetml/2006/main" count="6019" uniqueCount="529">
  <si>
    <t>Галки рыбные</t>
  </si>
  <si>
    <t>Каша жидкая молочная манная</t>
  </si>
  <si>
    <t>Драчена</t>
  </si>
  <si>
    <t>Чай с сахаром</t>
  </si>
  <si>
    <t>Сок</t>
  </si>
  <si>
    <t>Компот из смеси с/ фруктов</t>
  </si>
  <si>
    <t>Каша жидкая молочная с " Геркулесом"</t>
  </si>
  <si>
    <t>Голубцы " Любительские"</t>
  </si>
  <si>
    <t>Запеканка овощная</t>
  </si>
  <si>
    <t>Запеканка и творога</t>
  </si>
  <si>
    <t>Рыба жареная</t>
  </si>
  <si>
    <t>Жаркое по- домашнему</t>
  </si>
  <si>
    <t>Макаронные изделия отварные</t>
  </si>
  <si>
    <t>Компот апельсиновый</t>
  </si>
  <si>
    <t>ДЕНЬ 2</t>
  </si>
  <si>
    <t>Масло сливочное</t>
  </si>
  <si>
    <t>ДЕНЬ 12</t>
  </si>
  <si>
    <t>Биточки паровые</t>
  </si>
  <si>
    <t>СООТНОШЕНИЕ Б:Ж:У</t>
  </si>
  <si>
    <t>Оъем порции (г.), содержание белков, жиров и углеводов, калорийность</t>
  </si>
  <si>
    <t>ДЕНЬ 3</t>
  </si>
  <si>
    <t>ДЕНЬ 4</t>
  </si>
  <si>
    <t>ДЕНЬ 5</t>
  </si>
  <si>
    <t>Компот из свежих плодов</t>
  </si>
  <si>
    <t>ДЕНЬ 6</t>
  </si>
  <si>
    <t>ДЕНЬ 7</t>
  </si>
  <si>
    <t>ДЕНЬ 8</t>
  </si>
  <si>
    <t>Суп картофельный с бобовыми</t>
  </si>
  <si>
    <t>ДЕНЬ 13</t>
  </si>
  <si>
    <t>115/50</t>
  </si>
  <si>
    <t>ДЕНЬ 14</t>
  </si>
  <si>
    <t>Батон</t>
  </si>
  <si>
    <t>ДЕНЬ 11</t>
  </si>
  <si>
    <t>ДЕНЬ 9</t>
  </si>
  <si>
    <t>ДЕНЬ 10</t>
  </si>
  <si>
    <t>Мед</t>
  </si>
  <si>
    <t>Наименование блюд</t>
  </si>
  <si>
    <t>выход</t>
  </si>
  <si>
    <t>Печенье</t>
  </si>
  <si>
    <t>Хлеб ржаной</t>
  </si>
  <si>
    <t>Какао с молоком</t>
  </si>
  <si>
    <t>Фрукты</t>
  </si>
  <si>
    <t>Омлет натуральный</t>
  </si>
  <si>
    <t>Кофейный напиток с молоком</t>
  </si>
  <si>
    <t>Масло сливочное порционно</t>
  </si>
  <si>
    <t>200/4</t>
  </si>
  <si>
    <t>Овощи в молочном соусе</t>
  </si>
  <si>
    <t>Пюре картофельное</t>
  </si>
  <si>
    <t>Кефир</t>
  </si>
  <si>
    <t>Чай с молоком</t>
  </si>
  <si>
    <t>Борщ с картофелем со сметаной</t>
  </si>
  <si>
    <t>Капуста свежая белокачанная тушеная</t>
  </si>
  <si>
    <t>Кисель из сока</t>
  </si>
  <si>
    <t>Молоко кипяченое</t>
  </si>
  <si>
    <t>Каша вязкая перловая</t>
  </si>
  <si>
    <t>Омлет с сыром</t>
  </si>
  <si>
    <t>Картофель отварной</t>
  </si>
  <si>
    <t>1 возрастная категория (3-6 лет)</t>
  </si>
  <si>
    <t>Щи из свежей капусты с картофелем со сметаной</t>
  </si>
  <si>
    <t>200/20</t>
  </si>
  <si>
    <t>Плов из отварной говядины</t>
  </si>
  <si>
    <t xml:space="preserve">СООТНОШЕНИЕ Б:Ж:У ЗА 14 ДНЕЙ </t>
  </si>
  <si>
    <t>СРЕДНЕЕ ЗА 1 ДЕНЬ ПО ПРИМЕРНОМУ МЕНЮ</t>
  </si>
  <si>
    <t xml:space="preserve">ВСЕГО ЗА 14  ДНЕЙ    белков, жиров , углеводов, КК                           </t>
  </si>
  <si>
    <t>150/15</t>
  </si>
  <si>
    <t xml:space="preserve"> </t>
  </si>
  <si>
    <t>230/100</t>
  </si>
  <si>
    <t>Вареники ленивые с сахаром</t>
  </si>
  <si>
    <t>Б</t>
  </si>
  <si>
    <t>Ж</t>
  </si>
  <si>
    <t>У</t>
  </si>
  <si>
    <t>80/200</t>
  </si>
  <si>
    <t>ккал</t>
  </si>
  <si>
    <t>№</t>
  </si>
  <si>
    <t>Название</t>
  </si>
  <si>
    <t>Выход</t>
  </si>
  <si>
    <t>Закладка в граммах нетто</t>
  </si>
  <si>
    <t>п/п</t>
  </si>
  <si>
    <t>блюда</t>
  </si>
  <si>
    <t>в граммах</t>
  </si>
  <si>
    <t>Хлеб пшен</t>
  </si>
  <si>
    <t>Мука</t>
  </si>
  <si>
    <t>Крахмал</t>
  </si>
  <si>
    <t>Макароны</t>
  </si>
  <si>
    <t>Крупа</t>
  </si>
  <si>
    <t>Бобовые</t>
  </si>
  <si>
    <t>Картофель</t>
  </si>
  <si>
    <t xml:space="preserve"> Овощи</t>
  </si>
  <si>
    <t>Томат</t>
  </si>
  <si>
    <t>С/фрукты</t>
  </si>
  <si>
    <t xml:space="preserve">Соки </t>
  </si>
  <si>
    <t>Мясо</t>
  </si>
  <si>
    <t xml:space="preserve"> Птица</t>
  </si>
  <si>
    <t xml:space="preserve"> Колбаса</t>
  </si>
  <si>
    <t>Печень</t>
  </si>
  <si>
    <t xml:space="preserve"> Молоко</t>
  </si>
  <si>
    <t xml:space="preserve"> Масло сл.</t>
  </si>
  <si>
    <t xml:space="preserve">Творог </t>
  </si>
  <si>
    <t>Сметана</t>
  </si>
  <si>
    <t xml:space="preserve"> Сыр</t>
  </si>
  <si>
    <t xml:space="preserve"> Яйцо</t>
  </si>
  <si>
    <t xml:space="preserve"> Рыба</t>
  </si>
  <si>
    <t>М/пр-ы</t>
  </si>
  <si>
    <t>Масло р.</t>
  </si>
  <si>
    <t>Сахар</t>
  </si>
  <si>
    <t>Дрожжи</t>
  </si>
  <si>
    <t xml:space="preserve"> Чай</t>
  </si>
  <si>
    <t xml:space="preserve"> Кофе</t>
  </si>
  <si>
    <t>Какао</t>
  </si>
  <si>
    <t>3.</t>
  </si>
  <si>
    <t>4.</t>
  </si>
  <si>
    <t>29.</t>
  </si>
  <si>
    <t>2.В-1</t>
  </si>
  <si>
    <t>Борщ с картофелем</t>
  </si>
  <si>
    <t>Щи из с/капусты с картофелем</t>
  </si>
  <si>
    <t>1.</t>
  </si>
  <si>
    <t>Овощи, припущеные в молочном соусе</t>
  </si>
  <si>
    <t>Макароны с сыром</t>
  </si>
  <si>
    <t>Вареники ленивые с маслом</t>
  </si>
  <si>
    <t>150/5</t>
  </si>
  <si>
    <t>в1</t>
  </si>
  <si>
    <t>Рыба жареная ( минтай)</t>
  </si>
  <si>
    <t>В-1</t>
  </si>
  <si>
    <t xml:space="preserve">Колбаса отварная </t>
  </si>
  <si>
    <t xml:space="preserve">Биточки из говядины паровые </t>
  </si>
  <si>
    <t>Тефтели</t>
  </si>
  <si>
    <t>Фрикадельки в соусе</t>
  </si>
  <si>
    <t>Котлеты, биточки, шницели</t>
  </si>
  <si>
    <t>Зразы</t>
  </si>
  <si>
    <t>Рулет с луком и яйцом</t>
  </si>
  <si>
    <t>Кнели из птицы</t>
  </si>
  <si>
    <t>Каша вязкая рисовая</t>
  </si>
  <si>
    <t>Капуста б/к свежая тушеная</t>
  </si>
  <si>
    <t>Картофельное пюре с морковью</t>
  </si>
  <si>
    <t>Компот из свежих яблок</t>
  </si>
  <si>
    <t>Блинчики с яблоками</t>
  </si>
  <si>
    <t>Конд</t>
  </si>
  <si>
    <t>Масло</t>
  </si>
  <si>
    <t>ИТОГО:</t>
  </si>
  <si>
    <t>2 день сад</t>
  </si>
  <si>
    <t>Мармелад</t>
  </si>
  <si>
    <t>3 день сад</t>
  </si>
  <si>
    <t>4 день сад</t>
  </si>
  <si>
    <t>5 день сад</t>
  </si>
  <si>
    <t>6 день сад</t>
  </si>
  <si>
    <t>7 день сад</t>
  </si>
  <si>
    <t>9 день сад</t>
  </si>
  <si>
    <t>10 день сад</t>
  </si>
  <si>
    <t>НОРМА</t>
  </si>
  <si>
    <t>1 день</t>
  </si>
  <si>
    <t>Мед/ повидло</t>
  </si>
  <si>
    <t>Пюре картофельное с морковью</t>
  </si>
  <si>
    <t>2 возрастная категория (7-10 лет)</t>
  </si>
  <si>
    <t>3 возрастная категория (11-13 лет)</t>
  </si>
  <si>
    <t>4 возрастная категория (14-17 лет)</t>
  </si>
  <si>
    <t>Картофель и овощи, тушеные в соусе красном</t>
  </si>
  <si>
    <t>11 день сад</t>
  </si>
  <si>
    <t>12 день сад</t>
  </si>
  <si>
    <t>13 день сад</t>
  </si>
  <si>
    <t>14 день сад</t>
  </si>
  <si>
    <t>ВСЕГО за 14 дней</t>
  </si>
  <si>
    <t>Среднее за 1 день</t>
  </si>
  <si>
    <t>%% выполнения</t>
  </si>
  <si>
    <t>Хлеб р</t>
  </si>
  <si>
    <t>Завтрак</t>
  </si>
  <si>
    <t>2 завтрак</t>
  </si>
  <si>
    <t>10-15%</t>
  </si>
  <si>
    <t>Обед</t>
  </si>
  <si>
    <t>Ужин</t>
  </si>
  <si>
    <t>20-25%</t>
  </si>
  <si>
    <t>2 ужин</t>
  </si>
  <si>
    <t>Рациональное распределение калорийности суточного рациона:</t>
  </si>
  <si>
    <t>Общая суточная калорийность :</t>
  </si>
  <si>
    <t>4-6 лет</t>
  </si>
  <si>
    <t>7-10 лет</t>
  </si>
  <si>
    <t>2100-2300</t>
  </si>
  <si>
    <t>11-13 лет</t>
  </si>
  <si>
    <t>2300-2700</t>
  </si>
  <si>
    <t>14-17 лет</t>
  </si>
  <si>
    <t>2400-3000</t>
  </si>
  <si>
    <t>1500-2000</t>
  </si>
  <si>
    <t>Хлеб пшеничный/ батон</t>
  </si>
  <si>
    <t>Норма на день</t>
  </si>
  <si>
    <t>88/80</t>
  </si>
  <si>
    <t>Вафли</t>
  </si>
  <si>
    <t>Каша вязкая молочная пшеная</t>
  </si>
  <si>
    <t xml:space="preserve">Каша вязкая перловая </t>
  </si>
  <si>
    <t>Каша вязкая  молочная манная</t>
  </si>
  <si>
    <t xml:space="preserve">Вареники ленивые с маслом </t>
  </si>
  <si>
    <t>УТВЕРЖДАЮ</t>
  </si>
  <si>
    <t xml:space="preserve">Управляющий ГУ "Центр по обеспечению </t>
  </si>
  <si>
    <t xml:space="preserve">деятельности бюджетных организаций в сфере </t>
  </si>
  <si>
    <t>образования Речицкого района"</t>
  </si>
  <si>
    <t>_______________________________20___ г</t>
  </si>
  <si>
    <t>__________________________Э.Г.Кириленкова</t>
  </si>
  <si>
    <t>___________________________20____ г</t>
  </si>
  <si>
    <t>Директор ГУО "Речицкий социально-педагогический центр"</t>
  </si>
  <si>
    <t>_____________________________Н.Н. Раева</t>
  </si>
  <si>
    <t>Щи из свежей капусты со сметаной</t>
  </si>
  <si>
    <t xml:space="preserve">Макароны  с сыром  </t>
  </si>
  <si>
    <t>Кнели из птицы В1</t>
  </si>
  <si>
    <t>Тефтели (В1)</t>
  </si>
  <si>
    <t>Зразы рубленые</t>
  </si>
  <si>
    <t>Борщ с картофелем  со сметаной</t>
  </si>
  <si>
    <t>Пудинг из творога, со сметаной</t>
  </si>
  <si>
    <t xml:space="preserve">Пудинг из творог, со сметаной </t>
  </si>
  <si>
    <t>ВСЕГО ЗА ДЕНЬ  выполнение в %%</t>
  </si>
  <si>
    <t>ИТОГО ВТОРОЙ ЗАВТРАК  выполнение в %%</t>
  </si>
  <si>
    <t>ИТОГО ОБЕД  выполнение в %%</t>
  </si>
  <si>
    <t>ИТОГО ВТОРОЙ УЖИН выполнение в %%</t>
  </si>
  <si>
    <t>ВСЕГО ЗА ДЕНЬ выполнение в %%</t>
  </si>
  <si>
    <t>80/40</t>
  </si>
  <si>
    <t>100/50</t>
  </si>
  <si>
    <t>180/18</t>
  </si>
  <si>
    <t xml:space="preserve">Хлеб ржаной </t>
  </si>
  <si>
    <t>со сметаной</t>
  </si>
  <si>
    <t>75/180</t>
  </si>
  <si>
    <t xml:space="preserve">ВСЕГО Б:Ж:У ЗА 14 ДНЕЙ </t>
  </si>
  <si>
    <t>110/100</t>
  </si>
  <si>
    <t xml:space="preserve">Запеканка из творога </t>
  </si>
  <si>
    <t xml:space="preserve">Молоко кипяченое </t>
  </si>
  <si>
    <t>ИТОГО ЗАВТРАК выполнение в %%</t>
  </si>
  <si>
    <t>ИТОГО ОБЕД выполнение в %%</t>
  </si>
  <si>
    <t>ИТОГО УЖИН  выполнение в %%</t>
  </si>
  <si>
    <t>ИТОГО ВТОРОЙ ЗАВТРАК выполнение в %%</t>
  </si>
  <si>
    <t>ИТОГО УЖИН выполнение в %%</t>
  </si>
  <si>
    <t>Разработал: инженер-технолог___________________С.С.Аношко</t>
  </si>
  <si>
    <t xml:space="preserve">                                                  Разработал: инженер-технолог___________________С.С.Аношко</t>
  </si>
  <si>
    <t>№8.3</t>
  </si>
  <si>
    <t>Колбаса отварная</t>
  </si>
  <si>
    <t xml:space="preserve">№ </t>
  </si>
  <si>
    <t>№4.19</t>
  </si>
  <si>
    <t xml:space="preserve">№13.6 </t>
  </si>
  <si>
    <t xml:space="preserve">Какао с молоком </t>
  </si>
  <si>
    <t>№13.10</t>
  </si>
  <si>
    <t>№12.1</t>
  </si>
  <si>
    <t>№2.25</t>
  </si>
  <si>
    <t>№8.21</t>
  </si>
  <si>
    <t>Котлеты, биточки, шницели (говядина) лопатка или таз</t>
  </si>
  <si>
    <t>№10.18</t>
  </si>
  <si>
    <t>№5.2</t>
  </si>
  <si>
    <t>№10.8</t>
  </si>
  <si>
    <t>№12.16</t>
  </si>
  <si>
    <t>Кисель из сока плодового</t>
  </si>
  <si>
    <t>№6.7</t>
  </si>
  <si>
    <t>№13.2</t>
  </si>
  <si>
    <t>№1.18</t>
  </si>
  <si>
    <t>№14.5</t>
  </si>
  <si>
    <t>№2.2</t>
  </si>
  <si>
    <t>сметана к 1 бл.</t>
  </si>
  <si>
    <t>№10.9</t>
  </si>
  <si>
    <t>№10.2</t>
  </si>
  <si>
    <t>№4.1</t>
  </si>
  <si>
    <t>Каша молочная вязкая (гречка, пшено)</t>
  </si>
  <si>
    <t>№5.9</t>
  </si>
  <si>
    <t>№13.6</t>
  </si>
  <si>
    <t>№9.16</t>
  </si>
  <si>
    <t>Кнели из птицы с рисом (на молоке)</t>
  </si>
  <si>
    <t>№12.11</t>
  </si>
  <si>
    <t>Компот из смеси сухофруктов</t>
  </si>
  <si>
    <t>№2.10</t>
  </si>
  <si>
    <t>№10.10</t>
  </si>
  <si>
    <t>№8.25</t>
  </si>
  <si>
    <t>Зразы рубленые (говядина) (м/р)лопатка или таз</t>
  </si>
  <si>
    <t>№10.7</t>
  </si>
  <si>
    <t>№12.6</t>
  </si>
  <si>
    <t>Компот из свежих плодов (яблоки, груши)</t>
  </si>
  <si>
    <t>Каша молочная вязкая (рисовая, перловая, манная, Геркулес)</t>
  </si>
  <si>
    <t>№2.19</t>
  </si>
  <si>
    <t>№8.28</t>
  </si>
  <si>
    <t>Тефтели  (говядина) лопатка или таз (на молоке), соус красный</t>
  </si>
  <si>
    <t>№3.15</t>
  </si>
  <si>
    <t xml:space="preserve">Запеканка овощная </t>
  </si>
  <si>
    <t>№8.38</t>
  </si>
  <si>
    <t>Голубцы любительские (говядина) (м/р) лопатка или таз</t>
  </si>
  <si>
    <t>№2.3</t>
  </si>
  <si>
    <t>№8.16</t>
  </si>
  <si>
    <t>Плов (говядина)(м/р) таз. В2(томат)</t>
  </si>
  <si>
    <t>№8.27</t>
  </si>
  <si>
    <t>Рулет из говядины запеченный (говядина) (м/р)лопатка или таз</t>
  </si>
  <si>
    <t>№8.11</t>
  </si>
  <si>
    <t>Жаркое по-домашнему (говядина) (м/р)таз</t>
  </si>
  <si>
    <t>Каша вязкая (рис, перловка, манка, Геркулес)</t>
  </si>
  <si>
    <t>№3.4</t>
  </si>
  <si>
    <t>№8.31</t>
  </si>
  <si>
    <t>Фрикадельки в соусе (говядина) лопатка или таз, соус сметанный</t>
  </si>
  <si>
    <t>№13.5</t>
  </si>
  <si>
    <t>№6.1</t>
  </si>
  <si>
    <t xml:space="preserve">13 день </t>
  </si>
  <si>
    <t xml:space="preserve">2 день </t>
  </si>
  <si>
    <t xml:space="preserve">3день </t>
  </si>
  <si>
    <t xml:space="preserve">4 день </t>
  </si>
  <si>
    <t xml:space="preserve">5 день 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</si>
  <si>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</si>
  <si>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</si>
  <si>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</si>
  <si>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</si>
  <si>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</si>
  <si>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 xml:space="preserve">11 день </t>
  </si>
  <si>
    <t xml:space="preserve">12 день </t>
  </si>
  <si>
    <t xml:space="preserve">14 день </t>
  </si>
  <si>
    <t>№2.9</t>
  </si>
  <si>
    <t>Борщ с картофелем в1 (м/с)</t>
  </si>
  <si>
    <t>Тефтели  (свинина) лопатка или таз (на молоке), соус красный</t>
  </si>
  <si>
    <t>№8.26</t>
  </si>
  <si>
    <t>Рулет с луком и яйцом (говядина) (м/р)лопатка или таз</t>
  </si>
  <si>
    <t>№ тех. карты</t>
  </si>
  <si>
    <t>ДЕНЬ 1</t>
  </si>
  <si>
    <t>Масло порциями</t>
  </si>
  <si>
    <t>Яблоко</t>
  </si>
  <si>
    <t>Каша молочная вязкая (пшено)</t>
  </si>
  <si>
    <t>Компот из свежих плодов (яблоки)</t>
  </si>
  <si>
    <t>Каша молочная вязкая ( манная)</t>
  </si>
  <si>
    <t>Тефтели (говядина) лопатка или таз (на молоке), соус красный</t>
  </si>
  <si>
    <t>Плов (говядина)(м/р) таз. В2( томата)</t>
  </si>
  <si>
    <t>Каша вязкая (рис)</t>
  </si>
  <si>
    <t>Щи из свежей капусты с картофелем в1 (м/с)</t>
  </si>
  <si>
    <t>№10.12</t>
  </si>
  <si>
    <t>Каша молочная вязкая (Геркулес)</t>
  </si>
  <si>
    <t>Каша вязкая (перловка)</t>
  </si>
  <si>
    <t>Щи из свежей капусты в1 (м/с)</t>
  </si>
  <si>
    <t>№10.5</t>
  </si>
  <si>
    <t>№12.9</t>
  </si>
  <si>
    <t>№15.8</t>
  </si>
  <si>
    <t>№15.10</t>
  </si>
  <si>
    <t>№2.38</t>
  </si>
  <si>
    <t>№2.13</t>
  </si>
  <si>
    <t>1 день сад</t>
  </si>
  <si>
    <t>8 день</t>
  </si>
  <si>
    <t>№12.18</t>
  </si>
  <si>
    <t>№2.6</t>
  </si>
  <si>
    <t>Борщ с картофелем  В1 со сметаной</t>
  </si>
  <si>
    <t>№2.7</t>
  </si>
  <si>
    <t>№1.11</t>
  </si>
  <si>
    <t>№15.2</t>
  </si>
  <si>
    <t>№14.4</t>
  </si>
  <si>
    <t>№7.3</t>
  </si>
  <si>
    <t>№7.6</t>
  </si>
  <si>
    <t>№14.11</t>
  </si>
  <si>
    <t>№9.22</t>
  </si>
  <si>
    <t>№12.10</t>
  </si>
  <si>
    <t>№4.5</t>
  </si>
  <si>
    <t>№7.13</t>
  </si>
  <si>
    <t>№11.19</t>
  </si>
  <si>
    <t>№9.4</t>
  </si>
  <si>
    <t>№12.12</t>
  </si>
  <si>
    <t>№14.13</t>
  </si>
  <si>
    <t>№12.4</t>
  </si>
  <si>
    <t>№10.27</t>
  </si>
  <si>
    <t>№4.2</t>
  </si>
  <si>
    <t>№10.36</t>
  </si>
  <si>
    <t>№3.24</t>
  </si>
  <si>
    <t>№10.15</t>
  </si>
  <si>
    <t>№10.29</t>
  </si>
  <si>
    <t>№12.13</t>
  </si>
  <si>
    <t>№8.1</t>
  </si>
  <si>
    <t>№4.12</t>
  </si>
  <si>
    <t>№8.8</t>
  </si>
  <si>
    <t>№10.31</t>
  </si>
  <si>
    <t>№3.13</t>
  </si>
  <si>
    <t>№12.2</t>
  </si>
  <si>
    <t>С-витамин: 3-6 лет  - 0,05 гр</t>
  </si>
  <si>
    <t>Суп картофельный с бобовыми в1 (м/с)</t>
  </si>
  <si>
    <t>Борщ с капустой (свежей) и картофелем со сметаной (м/с+м/р)</t>
  </si>
  <si>
    <t>Компот из плодов сушеных (изюм)</t>
  </si>
  <si>
    <t>Компот из плодов сушеных (изюма)</t>
  </si>
  <si>
    <t>Щи из свежей капусты с картофелем со сметаной (м/с+м/р)</t>
  </si>
  <si>
    <t>Зразы рубленые (говядина) (м/с)лопатка или таз</t>
  </si>
  <si>
    <t>Котлеты, биточки, шницели(гв. л/ч или т/з)</t>
  </si>
  <si>
    <t>Капуста тушеная (м/с)</t>
  </si>
  <si>
    <t>Суп картофельный с горохом (м/с+м/р)</t>
  </si>
  <si>
    <t>в2</t>
  </si>
  <si>
    <t>Картофель и овощи, тушенные в соусе (красном основном)</t>
  </si>
  <si>
    <t>№7.5</t>
  </si>
  <si>
    <t>Рыба жаренная</t>
  </si>
  <si>
    <t>Капуста тушенная (б/к свежая)</t>
  </si>
  <si>
    <t>Суп картофельный в2  (м/р+м/с)</t>
  </si>
  <si>
    <t>Суп картофельный (м/р) в2</t>
  </si>
  <si>
    <t>Суп картофельный (В2)</t>
  </si>
  <si>
    <t xml:space="preserve">Суп картофельный с мясными фрикадельками </t>
  </si>
  <si>
    <t>№2.45</t>
  </si>
  <si>
    <t>Суп картофельный с мясными фрикадельками</t>
  </si>
  <si>
    <t>№2.27</t>
  </si>
  <si>
    <t>Суп картофельный с мясными фрикадельками в1 (м/р)</t>
  </si>
  <si>
    <t>Мясные фрикадельки к супу</t>
  </si>
  <si>
    <t>№2.26</t>
  </si>
  <si>
    <t>Мясные фрикадельки к супу (лопатка или таз)</t>
  </si>
  <si>
    <t xml:space="preserve">Пюре картофельное </t>
  </si>
  <si>
    <t>Ф</t>
  </si>
  <si>
    <t>Ф№2</t>
  </si>
  <si>
    <t>Шницель (из свинины)</t>
  </si>
  <si>
    <t>Котлета "Нежность"</t>
  </si>
  <si>
    <t>Котлеты, биточки, шницели (свинина) лопатка или таз</t>
  </si>
  <si>
    <t>Шницели (свинина) лопатка или таз</t>
  </si>
  <si>
    <t>Котлеты (свинина)</t>
  </si>
  <si>
    <t>Котлеты (свинина) лопатка или таз</t>
  </si>
  <si>
    <t>Ф№3</t>
  </si>
  <si>
    <t>ф</t>
  </si>
  <si>
    <t>Наггетсы "Курочка"</t>
  </si>
  <si>
    <t>Наггетсы "Курочка" (грудка)</t>
  </si>
  <si>
    <t>Драники "Златка"</t>
  </si>
  <si>
    <t>Драники "Златка" (грудка)</t>
  </si>
  <si>
    <t xml:space="preserve">Картофель запеченный по-домашнему </t>
  </si>
  <si>
    <t>Ф №8</t>
  </si>
  <si>
    <t>масло сливочное к драникам</t>
  </si>
  <si>
    <t>Гренки "Лакомка"</t>
  </si>
  <si>
    <t>Грени "Лакомка"</t>
  </si>
  <si>
    <t>Гнездышки из свинины с овощами</t>
  </si>
  <si>
    <t>Гнездышки из свинины с овощами (лопатка или таз)</t>
  </si>
  <si>
    <t>С-витамин: 6-10 -0,05 гр, 11-13-0,06 гр, 14-17 -0,07 гр.</t>
  </si>
  <si>
    <t>Котлета "Нежная" (из рыбы)</t>
  </si>
  <si>
    <t>№12.8</t>
  </si>
  <si>
    <t>Борщ с картофелем со сметаной(м/р)</t>
  </si>
  <si>
    <t>Биточки "Морские"</t>
  </si>
  <si>
    <t>№10.11</t>
  </si>
  <si>
    <t>Гуляш(гв. л/ч или т/з)</t>
  </si>
  <si>
    <t>Гуляш</t>
  </si>
  <si>
    <t>ф№13</t>
  </si>
  <si>
    <t>№1.99</t>
  </si>
  <si>
    <t>№1.29</t>
  </si>
  <si>
    <t>№8.12</t>
  </si>
  <si>
    <t>Гуляш (говядина)(м/р) лопатка</t>
  </si>
  <si>
    <t>50/50</t>
  </si>
  <si>
    <t>75/75</t>
  </si>
  <si>
    <t xml:space="preserve">1 возрастная категория (3-6 лет) СПЦ </t>
  </si>
  <si>
    <t xml:space="preserve">2 возрастная категория (6-7 лет) СПЦ </t>
  </si>
  <si>
    <t xml:space="preserve">4 возрастная категория (14-17 лет) СПЦ </t>
  </si>
  <si>
    <t xml:space="preserve">3 возрастная категория (11-13 лет) СПЦ </t>
  </si>
  <si>
    <t>№1.101</t>
  </si>
  <si>
    <t>Огурцы консервированные (порциями)</t>
  </si>
  <si>
    <t>Огурец консервированный (порциями)</t>
  </si>
  <si>
    <t>Шарлотка с яблоками "Цудоуная"</t>
  </si>
  <si>
    <t>Сок т/п</t>
  </si>
  <si>
    <t>Молоко т/п</t>
  </si>
  <si>
    <t xml:space="preserve">Вафли </t>
  </si>
  <si>
    <t>Кондитерское изделия (вафли)</t>
  </si>
  <si>
    <t>Кондитерское изделия (печенье)</t>
  </si>
  <si>
    <t>Кондитерское изделия (мармелад)</t>
  </si>
  <si>
    <t>Салат из моркови</t>
  </si>
  <si>
    <t>Какао "Чебурашка"</t>
  </si>
  <si>
    <t>Галки рыбные запеченные</t>
  </si>
  <si>
    <t>ф №3</t>
  </si>
  <si>
    <t>Салат "Витаминный" (с кукурузой консервированной)</t>
  </si>
  <si>
    <t>Котлета натуральная рубленая из птицы</t>
  </si>
  <si>
    <t>№13.4</t>
  </si>
  <si>
    <t>Чай с лимоном</t>
  </si>
  <si>
    <t>200/7</t>
  </si>
  <si>
    <t>№15.5</t>
  </si>
  <si>
    <t>Чай с лимонам</t>
  </si>
  <si>
    <t>200 / 7</t>
  </si>
  <si>
    <t>Чай с лимонам (в2)</t>
  </si>
  <si>
    <t>№15.3</t>
  </si>
  <si>
    <t>Чай с медом</t>
  </si>
  <si>
    <t>№13.3</t>
  </si>
  <si>
    <t>185/15</t>
  </si>
  <si>
    <t>№1.59</t>
  </si>
  <si>
    <t>Салат из свеклы с яблоками (В1)</t>
  </si>
  <si>
    <t>Салат из свеклы с яблоками</t>
  </si>
  <si>
    <t>№1.71</t>
  </si>
  <si>
    <t>Салат из свеклы с яблоками и маслом растительным</t>
  </si>
  <si>
    <t>№1.55</t>
  </si>
  <si>
    <t>Салат "Агенчык" с м/р</t>
  </si>
  <si>
    <t>Агенчык</t>
  </si>
  <si>
    <t>Салат "Агенчык"</t>
  </si>
  <si>
    <t>Кукуруза консервированная (порциями)</t>
  </si>
  <si>
    <t>Напиток яблочный</t>
  </si>
  <si>
    <t>Напиток "Родничок"</t>
  </si>
  <si>
    <t>Салат "Парус" с зеленым горошком</t>
  </si>
  <si>
    <t>№1.70</t>
  </si>
  <si>
    <t>Салат "Здоровье"</t>
  </si>
  <si>
    <t>№1.79</t>
  </si>
  <si>
    <t>Напиток "Фантастик"</t>
  </si>
  <si>
    <t>№1.10</t>
  </si>
  <si>
    <t>Салат из б/к капусты с морковью</t>
  </si>
  <si>
    <t>№1.47</t>
  </si>
  <si>
    <t>Салат из б/к с м/р (с морковью)</t>
  </si>
  <si>
    <t>Салат "Сударушка" с м/р, кукур</t>
  </si>
  <si>
    <t>Салат Сударушка с м/р кукур</t>
  </si>
  <si>
    <t>Салат "Перемена" с кукурузой конс., м/р</t>
  </si>
  <si>
    <t>Салат "Перемена" с м/р</t>
  </si>
  <si>
    <t>№1.42</t>
  </si>
  <si>
    <t>Салат "Цветной"</t>
  </si>
  <si>
    <t>№1.69</t>
  </si>
  <si>
    <t>Салат "Бурячок"</t>
  </si>
  <si>
    <t xml:space="preserve">Молоко </t>
  </si>
  <si>
    <t xml:space="preserve">Вареники ленивые </t>
  </si>
  <si>
    <t>Блинчики с яблочным фаршем (на молоке)</t>
  </si>
  <si>
    <t>№16.3</t>
  </si>
  <si>
    <t>Ф№1</t>
  </si>
  <si>
    <t xml:space="preserve">Манник "Полосатик" </t>
  </si>
  <si>
    <t xml:space="preserve">Рыбные наггетсы </t>
  </si>
  <si>
    <t>Рыбные наггетсы</t>
  </si>
  <si>
    <t>Рыба жареная в сухпрях</t>
  </si>
  <si>
    <t>Салат "Вкусный"</t>
  </si>
  <si>
    <t>Рыба жареная в сухарях</t>
  </si>
  <si>
    <t>№15.6</t>
  </si>
  <si>
    <t>№7.10</t>
  </si>
  <si>
    <t>Котлеты (биточки) рыбные (на молоке)</t>
  </si>
  <si>
    <t>Шницели (говядина) лопатка или таз</t>
  </si>
  <si>
    <t>№10.21</t>
  </si>
  <si>
    <t>Шницель (говядина)</t>
  </si>
  <si>
    <t>Борщ с капустой и картофелем  (м/с)</t>
  </si>
  <si>
    <t>Борщ с капустой и картофелем (м/с)</t>
  </si>
  <si>
    <t>Борщ с картофелем  (м/с)</t>
  </si>
  <si>
    <t>Щи из свежей капусты с картофелем (м/с)</t>
  </si>
  <si>
    <t>Суп картофельный с бобовыми м/с)</t>
  </si>
  <si>
    <t>Суп картофельный с бобовыми (м/с)</t>
  </si>
  <si>
    <t>Суп картофельный с бобовыми  (м/с)</t>
  </si>
  <si>
    <t>200/8</t>
  </si>
  <si>
    <t xml:space="preserve">Запеканка картофельная по-деревенски (свинина лопатка или таз) с маслом </t>
  </si>
  <si>
    <t>250/10</t>
  </si>
  <si>
    <t>Запеканка картофельная по-деревенски с маслом</t>
  </si>
  <si>
    <t>Запеканка из творога (с мукой пшеничной)</t>
  </si>
  <si>
    <t>№8.10</t>
  </si>
  <si>
    <t>Запеканка из творога (в2)</t>
  </si>
  <si>
    <t>Голубцы " Любительские" (В1)</t>
  </si>
  <si>
    <t>Котлеты (говядина) лопатка или таз</t>
  </si>
  <si>
    <t xml:space="preserve">Котлеты </t>
  </si>
  <si>
    <t>Биточки (говядина) лопатка или таз</t>
  </si>
  <si>
    <t>За 14 ДНЕЙ</t>
  </si>
  <si>
    <t>Молочный коктейль т/п</t>
  </si>
  <si>
    <t xml:space="preserve">Примерные рационы питания на зимне-весенний период  </t>
  </si>
  <si>
    <t xml:space="preserve">Голубцы любительские (говядина) (м/р) </t>
  </si>
  <si>
    <t>№2.24</t>
  </si>
  <si>
    <t>Суп картофельный с крупой в3 (м/с)(пшено)</t>
  </si>
  <si>
    <t>Суп картофельный с крупой в3 (м/с)(рис, пшен., Геркулес)</t>
  </si>
  <si>
    <t>Суп картофельный с крупой</t>
  </si>
  <si>
    <t>№2.34</t>
  </si>
  <si>
    <t>Суп картофельный с крупой (пшенной)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</si>
</sst>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 ;\-#,##0\ "/>
  </numFmts>
  <fonts count="24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8"/>
      <name val="Arial Cyr"/>
      <charset val="204"/>
    </font>
    <font>
      <sz val="8"/>
      <name val="Arial Cyr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Arial Cyr"/>
      <charset val="204"/>
    </font>
    <font>
      <sz val="3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4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341">
    <xf numFmtId="0" fontId="0" fillId="0" borderId="0" xfId="0"/>
    <xf numFmtId="0" fontId="3" fillId="0" borderId="0" xfId="0" applyFont="1"/>
    <xf numFmtId="9" fontId="3" fillId="0" borderId="0" xfId="0" applyNumberFormat="1" applyFont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9" fillId="0" borderId="0" xfId="5" applyFont="1" applyFill="1"/>
    <xf numFmtId="0" fontId="11" fillId="0" borderId="0" xfId="2" applyFont="1" applyFill="1" applyBorder="1"/>
    <xf numFmtId="2" fontId="11" fillId="0" borderId="0" xfId="2" applyNumberFormat="1" applyFont="1" applyFill="1" applyBorder="1"/>
    <xf numFmtId="0" fontId="19" fillId="0" borderId="1" xfId="2" applyFont="1" applyFill="1" applyBorder="1"/>
    <xf numFmtId="0" fontId="19" fillId="0" borderId="6" xfId="2" applyFont="1" applyFill="1" applyBorder="1"/>
    <xf numFmtId="0" fontId="19" fillId="0" borderId="3" xfId="2" applyFont="1" applyFill="1" applyBorder="1"/>
    <xf numFmtId="16" fontId="19" fillId="0" borderId="4" xfId="2" applyNumberFormat="1" applyFont="1" applyFill="1" applyBorder="1"/>
    <xf numFmtId="0" fontId="19" fillId="0" borderId="4" xfId="2" applyFont="1" applyFill="1" applyBorder="1" applyAlignment="1">
      <alignment horizontal="center"/>
    </xf>
    <xf numFmtId="0" fontId="19" fillId="0" borderId="5" xfId="2" applyFont="1" applyFill="1" applyBorder="1" applyAlignment="1">
      <alignment horizontal="center"/>
    </xf>
    <xf numFmtId="0" fontId="19" fillId="0" borderId="16" xfId="2" applyFont="1" applyFill="1" applyBorder="1"/>
    <xf numFmtId="0" fontId="19" fillId="0" borderId="14" xfId="2" applyFont="1" applyFill="1" applyBorder="1"/>
    <xf numFmtId="0" fontId="19" fillId="0" borderId="24" xfId="2" applyFont="1" applyFill="1" applyBorder="1"/>
    <xf numFmtId="0" fontId="19" fillId="0" borderId="15" xfId="2" applyFont="1" applyFill="1" applyBorder="1"/>
    <xf numFmtId="0" fontId="11" fillId="0" borderId="39" xfId="0" applyFont="1" applyFill="1" applyBorder="1"/>
    <xf numFmtId="0" fontId="19" fillId="0" borderId="43" xfId="2" applyFont="1" applyFill="1" applyBorder="1"/>
    <xf numFmtId="2" fontId="11" fillId="0" borderId="44" xfId="2" applyNumberFormat="1" applyFont="1" applyFill="1" applyBorder="1"/>
    <xf numFmtId="2" fontId="11" fillId="0" borderId="45" xfId="2" applyNumberFormat="1" applyFont="1" applyFill="1" applyBorder="1"/>
    <xf numFmtId="0" fontId="11" fillId="0" borderId="41" xfId="0" applyFont="1" applyFill="1" applyBorder="1"/>
    <xf numFmtId="0" fontId="19" fillId="0" borderId="46" xfId="3" applyFont="1" applyFill="1" applyBorder="1"/>
    <xf numFmtId="2" fontId="11" fillId="0" borderId="33" xfId="3" applyNumberFormat="1" applyFont="1" applyFill="1" applyBorder="1"/>
    <xf numFmtId="2" fontId="11" fillId="0" borderId="47" xfId="3" applyNumberFormat="1" applyFont="1" applyFill="1" applyBorder="1"/>
    <xf numFmtId="0" fontId="19" fillId="0" borderId="46" xfId="2" applyFont="1" applyFill="1" applyBorder="1"/>
    <xf numFmtId="2" fontId="11" fillId="0" borderId="33" xfId="2" applyNumberFormat="1" applyFont="1" applyFill="1" applyBorder="1"/>
    <xf numFmtId="2" fontId="11" fillId="0" borderId="47" xfId="2" applyNumberFormat="1" applyFont="1" applyFill="1" applyBorder="1"/>
    <xf numFmtId="0" fontId="19" fillId="0" borderId="48" xfId="3" applyFont="1" applyFill="1" applyBorder="1"/>
    <xf numFmtId="2" fontId="11" fillId="0" borderId="49" xfId="3" applyNumberFormat="1" applyFont="1" applyFill="1" applyBorder="1"/>
    <xf numFmtId="2" fontId="11" fillId="0" borderId="50" xfId="3" applyNumberFormat="1" applyFont="1" applyFill="1" applyBorder="1"/>
    <xf numFmtId="0" fontId="11" fillId="0" borderId="42" xfId="0" applyFont="1" applyFill="1" applyBorder="1"/>
    <xf numFmtId="1" fontId="11" fillId="0" borderId="8" xfId="2" applyNumberFormat="1" applyFont="1" applyFill="1" applyBorder="1"/>
    <xf numFmtId="2" fontId="19" fillId="0" borderId="9" xfId="2" applyNumberFormat="1" applyFont="1" applyFill="1" applyBorder="1"/>
    <xf numFmtId="2" fontId="19" fillId="0" borderId="10" xfId="2" applyNumberFormat="1" applyFont="1" applyFill="1" applyBorder="1"/>
    <xf numFmtId="0" fontId="19" fillId="0" borderId="53" xfId="2" applyFont="1" applyFill="1" applyBorder="1"/>
    <xf numFmtId="2" fontId="19" fillId="0" borderId="35" xfId="2" applyNumberFormat="1" applyFont="1" applyFill="1" applyBorder="1"/>
    <xf numFmtId="2" fontId="19" fillId="0" borderId="54" xfId="2" applyNumberFormat="1" applyFont="1" applyFill="1" applyBorder="1"/>
    <xf numFmtId="0" fontId="19" fillId="0" borderId="55" xfId="2" applyFont="1" applyFill="1" applyBorder="1"/>
    <xf numFmtId="2" fontId="11" fillId="0" borderId="34" xfId="2" applyNumberFormat="1" applyFont="1" applyFill="1" applyBorder="1"/>
    <xf numFmtId="2" fontId="11" fillId="0" borderId="56" xfId="2" applyNumberFormat="1" applyFont="1" applyFill="1" applyBorder="1"/>
    <xf numFmtId="0" fontId="11" fillId="0" borderId="0" xfId="0" applyFont="1" applyFill="1" applyBorder="1"/>
    <xf numFmtId="0" fontId="19" fillId="0" borderId="0" xfId="2" applyFont="1" applyFill="1" applyBorder="1"/>
    <xf numFmtId="0" fontId="19" fillId="0" borderId="48" xfId="2" applyFont="1" applyFill="1" applyBorder="1"/>
    <xf numFmtId="2" fontId="11" fillId="0" borderId="49" xfId="2" applyNumberFormat="1" applyFont="1" applyFill="1" applyBorder="1"/>
    <xf numFmtId="2" fontId="11" fillId="0" borderId="50" xfId="2" applyNumberFormat="1" applyFont="1" applyFill="1" applyBorder="1"/>
    <xf numFmtId="0" fontId="19" fillId="0" borderId="8" xfId="2" applyFont="1" applyFill="1" applyBorder="1"/>
    <xf numFmtId="164" fontId="11" fillId="0" borderId="16" xfId="2" applyNumberFormat="1" applyFont="1" applyFill="1" applyBorder="1"/>
    <xf numFmtId="2" fontId="19" fillId="0" borderId="14" xfId="2" applyNumberFormat="1" applyFont="1" applyFill="1" applyBorder="1"/>
    <xf numFmtId="2" fontId="19" fillId="0" borderId="15" xfId="2" applyNumberFormat="1" applyFont="1" applyFill="1" applyBorder="1"/>
    <xf numFmtId="164" fontId="11" fillId="0" borderId="3" xfId="2" applyNumberFormat="1" applyFont="1" applyFill="1" applyBorder="1"/>
    <xf numFmtId="2" fontId="19" fillId="0" borderId="4" xfId="2" applyNumberFormat="1" applyFont="1" applyFill="1" applyBorder="1"/>
    <xf numFmtId="2" fontId="19" fillId="0" borderId="5" xfId="2" applyNumberFormat="1" applyFont="1" applyFill="1" applyBorder="1"/>
    <xf numFmtId="0" fontId="11" fillId="0" borderId="40" xfId="0" applyFont="1" applyFill="1" applyBorder="1"/>
    <xf numFmtId="164" fontId="11" fillId="0" borderId="8" xfId="2" applyNumberFormat="1" applyFont="1" applyFill="1" applyBorder="1"/>
    <xf numFmtId="0" fontId="11" fillId="0" borderId="0" xfId="2" applyFont="1" applyFill="1"/>
    <xf numFmtId="2" fontId="11" fillId="0" borderId="0" xfId="2" applyNumberFormat="1" applyFont="1" applyFill="1"/>
    <xf numFmtId="2" fontId="11" fillId="0" borderId="14" xfId="2" applyNumberFormat="1" applyFont="1" applyFill="1" applyBorder="1"/>
    <xf numFmtId="2" fontId="11" fillId="0" borderId="24" xfId="2" applyNumberFormat="1" applyFont="1" applyFill="1" applyBorder="1"/>
    <xf numFmtId="2" fontId="11" fillId="0" borderId="15" xfId="2" applyNumberFormat="1" applyFont="1" applyFill="1" applyBorder="1"/>
    <xf numFmtId="0" fontId="19" fillId="0" borderId="19" xfId="2" applyFont="1" applyFill="1" applyBorder="1"/>
    <xf numFmtId="2" fontId="11" fillId="0" borderId="20" xfId="2" applyNumberFormat="1" applyFont="1" applyFill="1" applyBorder="1"/>
    <xf numFmtId="2" fontId="11" fillId="0" borderId="22" xfId="2" applyNumberFormat="1" applyFont="1" applyFill="1" applyBorder="1"/>
    <xf numFmtId="0" fontId="19" fillId="0" borderId="17" xfId="2" applyFont="1" applyFill="1" applyBorder="1"/>
    <xf numFmtId="2" fontId="11" fillId="0" borderId="12" xfId="2" applyNumberFormat="1" applyFont="1" applyFill="1" applyBorder="1"/>
    <xf numFmtId="2" fontId="19" fillId="0" borderId="12" xfId="2" applyNumberFormat="1" applyFont="1" applyFill="1" applyBorder="1"/>
    <xf numFmtId="2" fontId="19" fillId="0" borderId="0" xfId="2" applyNumberFormat="1" applyFont="1" applyFill="1" applyBorder="1"/>
    <xf numFmtId="2" fontId="19" fillId="0" borderId="18" xfId="2" applyNumberFormat="1" applyFont="1" applyFill="1" applyBorder="1"/>
    <xf numFmtId="0" fontId="11" fillId="0" borderId="33" xfId="2" applyFont="1" applyFill="1" applyBorder="1"/>
    <xf numFmtId="0" fontId="11" fillId="0" borderId="47" xfId="2" applyFont="1" applyFill="1" applyBorder="1"/>
    <xf numFmtId="2" fontId="11" fillId="0" borderId="18" xfId="2" applyNumberFormat="1" applyFont="1" applyFill="1" applyBorder="1"/>
    <xf numFmtId="2" fontId="11" fillId="0" borderId="21" xfId="2" applyNumberFormat="1" applyFont="1" applyFill="1" applyBorder="1"/>
    <xf numFmtId="0" fontId="19" fillId="0" borderId="43" xfId="3" applyFont="1" applyFill="1" applyBorder="1"/>
    <xf numFmtId="2" fontId="11" fillId="0" borderId="44" xfId="3" applyNumberFormat="1" applyFont="1" applyFill="1" applyBorder="1"/>
    <xf numFmtId="2" fontId="11" fillId="0" borderId="45" xfId="3" applyNumberFormat="1" applyFont="1" applyFill="1" applyBorder="1"/>
    <xf numFmtId="0" fontId="19" fillId="0" borderId="19" xfId="3" applyFont="1" applyFill="1" applyBorder="1"/>
    <xf numFmtId="2" fontId="11" fillId="0" borderId="20" xfId="3" applyNumberFormat="1" applyFont="1" applyFill="1" applyBorder="1"/>
    <xf numFmtId="2" fontId="11" fillId="0" borderId="21" xfId="3" applyNumberFormat="1" applyFont="1" applyFill="1" applyBorder="1"/>
    <xf numFmtId="2" fontId="11" fillId="0" borderId="22" xfId="3" applyNumberFormat="1" applyFont="1" applyFill="1" applyBorder="1"/>
    <xf numFmtId="0" fontId="19" fillId="0" borderId="25" xfId="2" applyFont="1" applyFill="1" applyBorder="1"/>
    <xf numFmtId="2" fontId="11" fillId="0" borderId="26" xfId="2" applyNumberFormat="1" applyFont="1" applyFill="1" applyBorder="1"/>
    <xf numFmtId="0" fontId="11" fillId="0" borderId="0" xfId="1" applyFont="1" applyFill="1"/>
    <xf numFmtId="0" fontId="19" fillId="0" borderId="9" xfId="2" applyFont="1" applyFill="1" applyBorder="1"/>
    <xf numFmtId="0" fontId="19" fillId="0" borderId="4" xfId="2" applyFont="1" applyFill="1" applyBorder="1"/>
    <xf numFmtId="0" fontId="19" fillId="0" borderId="10" xfId="2" applyFont="1" applyFill="1" applyBorder="1"/>
    <xf numFmtId="0" fontId="11" fillId="0" borderId="35" xfId="2" applyFont="1" applyFill="1" applyBorder="1"/>
    <xf numFmtId="0" fontId="11" fillId="0" borderId="54" xfId="2" applyFont="1" applyFill="1" applyBorder="1"/>
    <xf numFmtId="1" fontId="11" fillId="0" borderId="19" xfId="2" applyNumberFormat="1" applyFont="1" applyFill="1" applyBorder="1"/>
    <xf numFmtId="2" fontId="19" fillId="0" borderId="20" xfId="2" applyNumberFormat="1" applyFont="1" applyFill="1" applyBorder="1"/>
    <xf numFmtId="2" fontId="19" fillId="0" borderId="21" xfId="2" applyNumberFormat="1" applyFont="1" applyFill="1" applyBorder="1"/>
    <xf numFmtId="2" fontId="19" fillId="0" borderId="22" xfId="2" applyNumberFormat="1" applyFont="1" applyFill="1" applyBorder="1"/>
    <xf numFmtId="2" fontId="19" fillId="0" borderId="24" xfId="2" applyNumberFormat="1" applyFont="1" applyFill="1" applyBorder="1"/>
    <xf numFmtId="1" fontId="11" fillId="0" borderId="3" xfId="2" applyNumberFormat="1" applyFont="1" applyFill="1" applyBorder="1"/>
    <xf numFmtId="0" fontId="11" fillId="0" borderId="8" xfId="2" applyFont="1" applyFill="1" applyBorder="1"/>
    <xf numFmtId="164" fontId="11" fillId="0" borderId="1" xfId="2" applyNumberFormat="1" applyFont="1" applyFill="1" applyBorder="1"/>
    <xf numFmtId="2" fontId="19" fillId="0" borderId="2" xfId="2" applyNumberFormat="1" applyFont="1" applyFill="1" applyBorder="1"/>
    <xf numFmtId="0" fontId="11" fillId="0" borderId="14" xfId="2" applyFont="1" applyFill="1" applyBorder="1"/>
    <xf numFmtId="0" fontId="11" fillId="0" borderId="15" xfId="2" applyFont="1" applyFill="1" applyBorder="1"/>
    <xf numFmtId="165" fontId="11" fillId="0" borderId="8" xfId="2" applyNumberFormat="1" applyFont="1" applyFill="1" applyBorder="1"/>
    <xf numFmtId="2" fontId="11" fillId="0" borderId="2" xfId="2" applyNumberFormat="1" applyFont="1" applyFill="1" applyBorder="1"/>
    <xf numFmtId="2" fontId="11" fillId="0" borderId="7" xfId="2" applyNumberFormat="1" applyFont="1" applyFill="1" applyBorder="1"/>
    <xf numFmtId="164" fontId="11" fillId="0" borderId="19" xfId="2" applyNumberFormat="1" applyFont="1" applyFill="1" applyBorder="1"/>
    <xf numFmtId="0" fontId="11" fillId="0" borderId="6" xfId="3" applyFont="1" applyFill="1" applyBorder="1" applyAlignment="1">
      <alignment wrapText="1"/>
    </xf>
    <xf numFmtId="0" fontId="9" fillId="0" borderId="0" xfId="0" applyFont="1" applyFill="1" applyAlignment="1"/>
    <xf numFmtId="0" fontId="5" fillId="0" borderId="0" xfId="0" applyFont="1" applyFill="1"/>
    <xf numFmtId="0" fontId="6" fillId="0" borderId="0" xfId="0" applyFont="1" applyFill="1"/>
    <xf numFmtId="0" fontId="13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5" fillId="0" borderId="33" xfId="0" applyFont="1" applyFill="1" applyBorder="1"/>
    <xf numFmtId="0" fontId="5" fillId="0" borderId="34" xfId="0" applyFont="1" applyFill="1" applyBorder="1"/>
    <xf numFmtId="0" fontId="5" fillId="0" borderId="37" xfId="0" applyFont="1" applyFill="1" applyBorder="1"/>
    <xf numFmtId="0" fontId="8" fillId="0" borderId="34" xfId="0" applyFont="1" applyFill="1" applyBorder="1"/>
    <xf numFmtId="0" fontId="8" fillId="0" borderId="33" xfId="0" applyFont="1" applyFill="1" applyBorder="1"/>
    <xf numFmtId="0" fontId="10" fillId="0" borderId="33" xfId="0" applyFont="1" applyFill="1" applyBorder="1"/>
    <xf numFmtId="0" fontId="8" fillId="0" borderId="0" xfId="0" applyFont="1" applyFill="1"/>
    <xf numFmtId="0" fontId="8" fillId="0" borderId="12" xfId="0" applyFont="1" applyFill="1" applyBorder="1"/>
    <xf numFmtId="0" fontId="8" fillId="0" borderId="37" xfId="0" applyFont="1" applyFill="1" applyBorder="1"/>
    <xf numFmtId="0" fontId="8" fillId="0" borderId="35" xfId="0" applyFont="1" applyFill="1" applyBorder="1"/>
    <xf numFmtId="0" fontId="6" fillId="0" borderId="37" xfId="0" applyFont="1" applyFill="1" applyBorder="1"/>
    <xf numFmtId="0" fontId="6" fillId="0" borderId="33" xfId="0" applyFont="1" applyFill="1" applyBorder="1"/>
    <xf numFmtId="0" fontId="7" fillId="0" borderId="12" xfId="0" applyFont="1" applyFill="1" applyBorder="1"/>
    <xf numFmtId="0" fontId="7" fillId="0" borderId="33" xfId="0" applyFont="1" applyFill="1" applyBorder="1"/>
    <xf numFmtId="0" fontId="16" fillId="0" borderId="33" xfId="0" applyFont="1" applyFill="1" applyBorder="1"/>
    <xf numFmtId="0" fontId="7" fillId="0" borderId="0" xfId="0" applyFont="1" applyFill="1"/>
    <xf numFmtId="0" fontId="7" fillId="0" borderId="37" xfId="0" applyFont="1" applyFill="1" applyBorder="1"/>
    <xf numFmtId="0" fontId="14" fillId="0" borderId="0" xfId="0" applyFont="1" applyFill="1" applyBorder="1"/>
    <xf numFmtId="0" fontId="9" fillId="0" borderId="0" xfId="0" applyFont="1" applyFill="1" applyBorder="1"/>
    <xf numFmtId="0" fontId="20" fillId="0" borderId="0" xfId="0" applyFont="1" applyFill="1" applyBorder="1"/>
    <xf numFmtId="0" fontId="9" fillId="0" borderId="34" xfId="0" applyFont="1" applyFill="1" applyBorder="1"/>
    <xf numFmtId="0" fontId="9" fillId="0" borderId="33" xfId="0" applyFont="1" applyFill="1" applyBorder="1"/>
    <xf numFmtId="0" fontId="9" fillId="0" borderId="34" xfId="0" applyFont="1" applyFill="1" applyBorder="1" applyAlignment="1">
      <alignment textRotation="90"/>
    </xf>
    <xf numFmtId="0" fontId="9" fillId="0" borderId="36" xfId="0" applyFont="1" applyFill="1" applyBorder="1" applyAlignment="1">
      <alignment textRotation="90"/>
    </xf>
    <xf numFmtId="0" fontId="12" fillId="0" borderId="0" xfId="0" applyFont="1" applyFill="1" applyAlignment="1">
      <alignment textRotation="90"/>
    </xf>
    <xf numFmtId="0" fontId="18" fillId="0" borderId="0" xfId="0" applyFont="1" applyFill="1"/>
    <xf numFmtId="164" fontId="9" fillId="0" borderId="33" xfId="0" applyNumberFormat="1" applyFont="1" applyFill="1" applyBorder="1"/>
    <xf numFmtId="1" fontId="9" fillId="0" borderId="33" xfId="0" applyNumberFormat="1" applyFont="1" applyFill="1" applyBorder="1"/>
    <xf numFmtId="0" fontId="15" fillId="0" borderId="0" xfId="0" applyFont="1" applyFill="1" applyBorder="1"/>
    <xf numFmtId="2" fontId="11" fillId="0" borderId="32" xfId="2" applyNumberFormat="1" applyFont="1" applyFill="1" applyBorder="1"/>
    <xf numFmtId="1" fontId="19" fillId="0" borderId="9" xfId="2" applyNumberFormat="1" applyFont="1" applyFill="1" applyBorder="1"/>
    <xf numFmtId="1" fontId="19" fillId="0" borderId="20" xfId="2" applyNumberFormat="1" applyFont="1" applyFill="1" applyBorder="1"/>
    <xf numFmtId="1" fontId="19" fillId="0" borderId="22" xfId="2" applyNumberFormat="1" applyFont="1" applyFill="1" applyBorder="1"/>
    <xf numFmtId="1" fontId="19" fillId="0" borderId="10" xfId="2" applyNumberFormat="1" applyFont="1" applyFill="1" applyBorder="1"/>
    <xf numFmtId="0" fontId="10" fillId="0" borderId="12" xfId="0" applyFont="1" applyFill="1" applyBorder="1"/>
    <xf numFmtId="0" fontId="11" fillId="0" borderId="0" xfId="0" applyFont="1" applyFill="1" applyAlignment="1">
      <alignment wrapText="1"/>
    </xf>
    <xf numFmtId="0" fontId="11" fillId="0" borderId="0" xfId="2" applyFont="1" applyFill="1" applyBorder="1" applyAlignment="1">
      <alignment wrapText="1"/>
    </xf>
    <xf numFmtId="0" fontId="19" fillId="0" borderId="1" xfId="2" applyFont="1" applyFill="1" applyBorder="1" applyAlignment="1">
      <alignment wrapText="1"/>
    </xf>
    <xf numFmtId="0" fontId="19" fillId="0" borderId="6" xfId="2" applyFont="1" applyFill="1" applyBorder="1" applyAlignment="1">
      <alignment wrapText="1"/>
    </xf>
    <xf numFmtId="0" fontId="19" fillId="0" borderId="27" xfId="2" applyFont="1" applyFill="1" applyBorder="1" applyAlignment="1">
      <alignment wrapText="1"/>
    </xf>
    <xf numFmtId="0" fontId="11" fillId="0" borderId="6" xfId="2" applyFont="1" applyFill="1" applyBorder="1" applyAlignment="1">
      <alignment wrapText="1"/>
    </xf>
    <xf numFmtId="0" fontId="19" fillId="0" borderId="3" xfId="2" applyFont="1" applyFill="1" applyBorder="1" applyAlignment="1">
      <alignment wrapText="1"/>
    </xf>
    <xf numFmtId="0" fontId="11" fillId="0" borderId="25" xfId="2" applyFont="1" applyFill="1" applyBorder="1" applyAlignment="1">
      <alignment wrapText="1"/>
    </xf>
    <xf numFmtId="0" fontId="11" fillId="0" borderId="1" xfId="2" applyFont="1" applyFill="1" applyBorder="1" applyAlignment="1">
      <alignment wrapText="1"/>
    </xf>
    <xf numFmtId="0" fontId="11" fillId="0" borderId="0" xfId="2" applyFont="1" applyFill="1" applyAlignment="1">
      <alignment wrapText="1"/>
    </xf>
    <xf numFmtId="0" fontId="19" fillId="0" borderId="0" xfId="2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19" fillId="0" borderId="39" xfId="2" applyFont="1" applyFill="1" applyBorder="1" applyAlignment="1">
      <alignment wrapText="1"/>
    </xf>
    <xf numFmtId="0" fontId="19" fillId="0" borderId="41" xfId="2" applyFont="1" applyFill="1" applyBorder="1" applyAlignment="1">
      <alignment wrapText="1"/>
    </xf>
    <xf numFmtId="0" fontId="19" fillId="0" borderId="42" xfId="2" applyFont="1" applyFill="1" applyBorder="1" applyAlignment="1">
      <alignment wrapText="1"/>
    </xf>
    <xf numFmtId="0" fontId="19" fillId="0" borderId="8" xfId="2" applyFont="1" applyFill="1" applyBorder="1" applyAlignment="1">
      <alignment wrapText="1"/>
    </xf>
    <xf numFmtId="0" fontId="11" fillId="0" borderId="6" xfId="3" applyFont="1" applyFill="1" applyBorder="1"/>
    <xf numFmtId="0" fontId="19" fillId="0" borderId="37" xfId="3" applyFont="1" applyFill="1" applyBorder="1"/>
    <xf numFmtId="2" fontId="11" fillId="0" borderId="38" xfId="3" applyNumberFormat="1" applyFont="1" applyFill="1" applyBorder="1"/>
    <xf numFmtId="0" fontId="11" fillId="0" borderId="0" xfId="4" applyFont="1" applyFill="1"/>
    <xf numFmtId="0" fontId="11" fillId="0" borderId="0" xfId="3" applyFont="1" applyFill="1" applyBorder="1"/>
    <xf numFmtId="2" fontId="11" fillId="0" borderId="0" xfId="3" applyNumberFormat="1" applyFont="1" applyFill="1" applyBorder="1"/>
    <xf numFmtId="0" fontId="11" fillId="0" borderId="0" xfId="3" applyFont="1" applyFill="1"/>
    <xf numFmtId="2" fontId="11" fillId="0" borderId="0" xfId="3" applyNumberFormat="1" applyFont="1" applyFill="1"/>
    <xf numFmtId="0" fontId="19" fillId="0" borderId="39" xfId="3" applyFont="1" applyFill="1" applyBorder="1"/>
    <xf numFmtId="0" fontId="19" fillId="0" borderId="4" xfId="3" applyFont="1" applyFill="1" applyBorder="1"/>
    <xf numFmtId="0" fontId="19" fillId="0" borderId="5" xfId="3" applyFont="1" applyFill="1" applyBorder="1"/>
    <xf numFmtId="0" fontId="19" fillId="0" borderId="41" xfId="3" applyFont="1" applyFill="1" applyBorder="1"/>
    <xf numFmtId="0" fontId="19" fillId="0" borderId="26" xfId="3" applyFont="1" applyFill="1" applyBorder="1"/>
    <xf numFmtId="16" fontId="19" fillId="0" borderId="3" xfId="2" applyNumberFormat="1" applyFont="1" applyFill="1" applyBorder="1"/>
    <xf numFmtId="0" fontId="19" fillId="0" borderId="42" xfId="3" applyFont="1" applyFill="1" applyBorder="1"/>
    <xf numFmtId="0" fontId="19" fillId="0" borderId="23" xfId="3" applyFont="1" applyFill="1" applyBorder="1"/>
    <xf numFmtId="2" fontId="19" fillId="0" borderId="9" xfId="3" applyNumberFormat="1" applyFont="1" applyFill="1" applyBorder="1"/>
    <xf numFmtId="2" fontId="19" fillId="0" borderId="4" xfId="3" applyNumberFormat="1" applyFont="1" applyFill="1" applyBorder="1"/>
    <xf numFmtId="2" fontId="19" fillId="0" borderId="10" xfId="3" applyNumberFormat="1" applyFont="1" applyFill="1" applyBorder="1"/>
    <xf numFmtId="0" fontId="19" fillId="0" borderId="8" xfId="3" applyFont="1" applyFill="1" applyBorder="1"/>
    <xf numFmtId="2" fontId="19" fillId="0" borderId="20" xfId="3" applyNumberFormat="1" applyFont="1" applyFill="1" applyBorder="1"/>
    <xf numFmtId="2" fontId="19" fillId="0" borderId="21" xfId="3" applyNumberFormat="1" applyFont="1" applyFill="1" applyBorder="1"/>
    <xf numFmtId="2" fontId="19" fillId="0" borderId="22" xfId="3" applyNumberFormat="1" applyFont="1" applyFill="1" applyBorder="1"/>
    <xf numFmtId="0" fontId="19" fillId="0" borderId="16" xfId="3" applyFont="1" applyFill="1" applyBorder="1"/>
    <xf numFmtId="2" fontId="11" fillId="0" borderId="14" xfId="3" applyNumberFormat="1" applyFont="1" applyFill="1" applyBorder="1"/>
    <xf numFmtId="2" fontId="11" fillId="0" borderId="24" xfId="3" applyNumberFormat="1" applyFont="1" applyFill="1" applyBorder="1"/>
    <xf numFmtId="2" fontId="11" fillId="0" borderId="15" xfId="3" applyNumberFormat="1" applyFont="1" applyFill="1" applyBorder="1"/>
    <xf numFmtId="0" fontId="19" fillId="0" borderId="31" xfId="3" applyFont="1" applyFill="1" applyBorder="1"/>
    <xf numFmtId="2" fontId="11" fillId="0" borderId="29" xfId="3" applyNumberFormat="1" applyFont="1" applyFill="1" applyBorder="1"/>
    <xf numFmtId="0" fontId="11" fillId="0" borderId="25" xfId="3" applyFont="1" applyFill="1" applyBorder="1"/>
    <xf numFmtId="0" fontId="19" fillId="0" borderId="30" xfId="3" applyFont="1" applyFill="1" applyBorder="1"/>
    <xf numFmtId="2" fontId="11" fillId="0" borderId="32" xfId="3" applyNumberFormat="1" applyFont="1" applyFill="1" applyBorder="1"/>
    <xf numFmtId="0" fontId="19" fillId="0" borderId="3" xfId="3" applyFont="1" applyFill="1" applyBorder="1"/>
    <xf numFmtId="1" fontId="11" fillId="0" borderId="8" xfId="3" applyNumberFormat="1" applyFont="1" applyFill="1" applyBorder="1"/>
    <xf numFmtId="1" fontId="11" fillId="0" borderId="23" xfId="3" applyNumberFormat="1" applyFont="1" applyFill="1" applyBorder="1"/>
    <xf numFmtId="2" fontId="19" fillId="0" borderId="28" xfId="3" applyNumberFormat="1" applyFont="1" applyFill="1" applyBorder="1"/>
    <xf numFmtId="0" fontId="19" fillId="0" borderId="6" xfId="3" applyFont="1" applyFill="1" applyBorder="1"/>
    <xf numFmtId="0" fontId="19" fillId="0" borderId="17" xfId="3" applyFont="1" applyFill="1" applyBorder="1"/>
    <xf numFmtId="2" fontId="19" fillId="0" borderId="12" xfId="3" applyNumberFormat="1" applyFont="1" applyFill="1" applyBorder="1"/>
    <xf numFmtId="2" fontId="19" fillId="0" borderId="0" xfId="3" applyNumberFormat="1" applyFont="1" applyFill="1" applyBorder="1"/>
    <xf numFmtId="2" fontId="19" fillId="0" borderId="18" xfId="3" applyNumberFormat="1" applyFont="1" applyFill="1" applyBorder="1"/>
    <xf numFmtId="0" fontId="19" fillId="0" borderId="11" xfId="3" applyFont="1" applyFill="1" applyBorder="1"/>
    <xf numFmtId="2" fontId="19" fillId="0" borderId="13" xfId="3" applyNumberFormat="1" applyFont="1" applyFill="1" applyBorder="1"/>
    <xf numFmtId="2" fontId="19" fillId="0" borderId="14" xfId="3" applyNumberFormat="1" applyFont="1" applyFill="1" applyBorder="1"/>
    <xf numFmtId="2" fontId="19" fillId="0" borderId="24" xfId="3" applyNumberFormat="1" applyFont="1" applyFill="1" applyBorder="1"/>
    <xf numFmtId="2" fontId="19" fillId="0" borderId="15" xfId="3" applyNumberFormat="1" applyFont="1" applyFill="1" applyBorder="1"/>
    <xf numFmtId="2" fontId="11" fillId="0" borderId="12" xfId="3" applyNumberFormat="1" applyFont="1" applyFill="1" applyBorder="1"/>
    <xf numFmtId="2" fontId="11" fillId="0" borderId="7" xfId="3" applyNumberFormat="1" applyFont="1" applyFill="1" applyBorder="1"/>
    <xf numFmtId="0" fontId="19" fillId="0" borderId="0" xfId="3" applyFont="1" applyFill="1" applyBorder="1"/>
    <xf numFmtId="2" fontId="19" fillId="0" borderId="5" xfId="3" applyNumberFormat="1" applyFont="1" applyFill="1" applyBorder="1"/>
    <xf numFmtId="2" fontId="11" fillId="0" borderId="13" xfId="3" applyNumberFormat="1" applyFont="1" applyFill="1" applyBorder="1"/>
    <xf numFmtId="0" fontId="11" fillId="0" borderId="1" xfId="3" applyFont="1" applyFill="1" applyBorder="1"/>
    <xf numFmtId="164" fontId="11" fillId="0" borderId="8" xfId="3" applyNumberFormat="1" applyFont="1" applyFill="1" applyBorder="1"/>
    <xf numFmtId="164" fontId="11" fillId="0" borderId="3" xfId="3" applyNumberFormat="1" applyFont="1" applyFill="1" applyBorder="1"/>
    <xf numFmtId="164" fontId="11" fillId="0" borderId="4" xfId="3" applyNumberFormat="1" applyFont="1" applyFill="1" applyBorder="1"/>
    <xf numFmtId="0" fontId="19" fillId="0" borderId="21" xfId="3" applyFont="1" applyFill="1" applyBorder="1"/>
    <xf numFmtId="0" fontId="11" fillId="0" borderId="21" xfId="3" applyFont="1" applyFill="1" applyBorder="1"/>
    <xf numFmtId="0" fontId="19" fillId="0" borderId="1" xfId="3" applyFont="1" applyFill="1" applyBorder="1"/>
    <xf numFmtId="2" fontId="19" fillId="0" borderId="2" xfId="3" applyNumberFormat="1" applyFont="1" applyFill="1" applyBorder="1"/>
    <xf numFmtId="2" fontId="19" fillId="0" borderId="7" xfId="3" applyNumberFormat="1" applyFont="1" applyFill="1" applyBorder="1"/>
    <xf numFmtId="0" fontId="19" fillId="0" borderId="25" xfId="3" applyFont="1" applyFill="1" applyBorder="1"/>
    <xf numFmtId="2" fontId="19" fillId="0" borderId="26" xfId="3" applyNumberFormat="1" applyFont="1" applyFill="1" applyBorder="1"/>
    <xf numFmtId="1" fontId="11" fillId="0" borderId="16" xfId="3" applyNumberFormat="1" applyFont="1" applyFill="1" applyBorder="1"/>
    <xf numFmtId="0" fontId="11" fillId="0" borderId="24" xfId="3" applyFont="1" applyFill="1" applyBorder="1"/>
    <xf numFmtId="0" fontId="11" fillId="0" borderId="33" xfId="3" applyFont="1" applyFill="1" applyBorder="1"/>
    <xf numFmtId="0" fontId="11" fillId="0" borderId="47" xfId="3" applyFont="1" applyFill="1" applyBorder="1"/>
    <xf numFmtId="0" fontId="11" fillId="0" borderId="38" xfId="3" applyFont="1" applyFill="1" applyBorder="1"/>
    <xf numFmtId="1" fontId="11" fillId="0" borderId="19" xfId="3" applyNumberFormat="1" applyFont="1" applyFill="1" applyBorder="1"/>
    <xf numFmtId="2" fontId="11" fillId="0" borderId="18" xfId="3" applyNumberFormat="1" applyFont="1" applyFill="1" applyBorder="1"/>
    <xf numFmtId="164" fontId="11" fillId="0" borderId="23" xfId="3" applyNumberFormat="1" applyFont="1" applyFill="1" applyBorder="1"/>
    <xf numFmtId="0" fontId="19" fillId="0" borderId="24" xfId="3" applyFont="1" applyFill="1" applyBorder="1"/>
    <xf numFmtId="2" fontId="19" fillId="0" borderId="29" xfId="3" applyNumberFormat="1" applyFont="1" applyFill="1" applyBorder="1"/>
    <xf numFmtId="2" fontId="11" fillId="0" borderId="59" xfId="3" applyNumberFormat="1" applyFont="1" applyFill="1" applyBorder="1"/>
    <xf numFmtId="2" fontId="11" fillId="0" borderId="8" xfId="3" applyNumberFormat="1" applyFont="1" applyFill="1" applyBorder="1"/>
    <xf numFmtId="0" fontId="19" fillId="0" borderId="40" xfId="3" applyFont="1" applyFill="1" applyBorder="1"/>
    <xf numFmtId="0" fontId="19" fillId="0" borderId="57" xfId="3" applyFont="1" applyFill="1" applyBorder="1"/>
    <xf numFmtId="2" fontId="11" fillId="0" borderId="51" xfId="3" applyNumberFormat="1" applyFont="1" applyFill="1" applyBorder="1"/>
    <xf numFmtId="0" fontId="19" fillId="0" borderId="58" xfId="3" applyFont="1" applyFill="1" applyBorder="1"/>
    <xf numFmtId="2" fontId="11" fillId="0" borderId="52" xfId="3" applyNumberFormat="1" applyFont="1" applyFill="1" applyBorder="1"/>
    <xf numFmtId="1" fontId="11" fillId="0" borderId="11" xfId="3" applyNumberFormat="1" applyFont="1" applyFill="1" applyBorder="1"/>
    <xf numFmtId="2" fontId="19" fillId="0" borderId="44" xfId="3" applyNumberFormat="1" applyFont="1" applyFill="1" applyBorder="1"/>
    <xf numFmtId="2" fontId="19" fillId="0" borderId="45" xfId="3" applyNumberFormat="1" applyFont="1" applyFill="1" applyBorder="1"/>
    <xf numFmtId="2" fontId="19" fillId="0" borderId="51" xfId="3" applyNumberFormat="1" applyFont="1" applyFill="1" applyBorder="1"/>
    <xf numFmtId="2" fontId="19" fillId="0" borderId="49" xfId="3" applyNumberFormat="1" applyFont="1" applyFill="1" applyBorder="1"/>
    <xf numFmtId="2" fontId="19" fillId="0" borderId="50" xfId="3" applyNumberFormat="1" applyFont="1" applyFill="1" applyBorder="1"/>
    <xf numFmtId="2" fontId="19" fillId="0" borderId="52" xfId="3" applyNumberFormat="1" applyFont="1" applyFill="1" applyBorder="1"/>
    <xf numFmtId="1" fontId="11" fillId="0" borderId="17" xfId="3" applyNumberFormat="1" applyFont="1" applyFill="1" applyBorder="1"/>
    <xf numFmtId="2" fontId="11" fillId="0" borderId="26" xfId="3" applyNumberFormat="1" applyFont="1" applyFill="1" applyBorder="1"/>
    <xf numFmtId="0" fontId="11" fillId="0" borderId="6" xfId="0" applyFont="1" applyFill="1" applyBorder="1"/>
    <xf numFmtId="2" fontId="19" fillId="0" borderId="62" xfId="3" applyNumberFormat="1" applyFont="1" applyFill="1" applyBorder="1"/>
    <xf numFmtId="1" fontId="11" fillId="0" borderId="62" xfId="3" applyNumberFormat="1" applyFont="1" applyFill="1" applyBorder="1"/>
    <xf numFmtId="1" fontId="11" fillId="0" borderId="61" xfId="3" applyNumberFormat="1" applyFont="1" applyFill="1" applyBorder="1"/>
    <xf numFmtId="0" fontId="11" fillId="0" borderId="41" xfId="3" applyFont="1" applyFill="1" applyBorder="1"/>
    <xf numFmtId="0" fontId="11" fillId="0" borderId="40" xfId="3" applyFont="1" applyFill="1" applyBorder="1"/>
    <xf numFmtId="0" fontId="19" fillId="0" borderId="9" xfId="3" applyFont="1" applyFill="1" applyBorder="1"/>
    <xf numFmtId="0" fontId="19" fillId="0" borderId="10" xfId="3" applyFont="1" applyFill="1" applyBorder="1"/>
    <xf numFmtId="0" fontId="19" fillId="0" borderId="39" xfId="5" applyFont="1" applyFill="1" applyBorder="1" applyAlignment="1">
      <alignment textRotation="90" wrapText="1"/>
    </xf>
    <xf numFmtId="0" fontId="11" fillId="0" borderId="16" xfId="3" applyFont="1" applyFill="1" applyBorder="1"/>
    <xf numFmtId="0" fontId="11" fillId="0" borderId="14" xfId="3" applyFont="1" applyFill="1" applyBorder="1"/>
    <xf numFmtId="0" fontId="11" fillId="0" borderId="15" xfId="3" applyFont="1" applyFill="1" applyBorder="1"/>
    <xf numFmtId="0" fontId="11" fillId="0" borderId="29" xfId="3" applyFont="1" applyFill="1" applyBorder="1"/>
    <xf numFmtId="0" fontId="11" fillId="0" borderId="6" xfId="2" applyFont="1" applyFill="1" applyBorder="1"/>
    <xf numFmtId="2" fontId="19" fillId="0" borderId="31" xfId="3" applyNumberFormat="1" applyFont="1" applyFill="1" applyBorder="1"/>
    <xf numFmtId="2" fontId="11" fillId="0" borderId="30" xfId="3" applyNumberFormat="1" applyFont="1" applyFill="1" applyBorder="1"/>
    <xf numFmtId="1" fontId="19" fillId="0" borderId="16" xfId="3" applyNumberFormat="1" applyFont="1" applyFill="1" applyBorder="1"/>
    <xf numFmtId="0" fontId="19" fillId="0" borderId="20" xfId="3" applyFont="1" applyFill="1" applyBorder="1"/>
    <xf numFmtId="49" fontId="19" fillId="0" borderId="16" xfId="3" applyNumberFormat="1" applyFont="1" applyFill="1" applyBorder="1"/>
    <xf numFmtId="49" fontId="19" fillId="0" borderId="11" xfId="3" applyNumberFormat="1" applyFont="1" applyFill="1" applyBorder="1"/>
    <xf numFmtId="1" fontId="11" fillId="0" borderId="3" xfId="3" applyNumberFormat="1" applyFont="1" applyFill="1" applyBorder="1"/>
    <xf numFmtId="1" fontId="11" fillId="0" borderId="4" xfId="3" applyNumberFormat="1" applyFont="1" applyFill="1" applyBorder="1"/>
    <xf numFmtId="0" fontId="11" fillId="0" borderId="6" xfId="3" applyFont="1" applyFill="1" applyBorder="1" applyAlignment="1">
      <alignment horizontal="left"/>
    </xf>
    <xf numFmtId="49" fontId="19" fillId="0" borderId="43" xfId="3" applyNumberFormat="1" applyFont="1" applyFill="1" applyBorder="1"/>
    <xf numFmtId="1" fontId="11" fillId="0" borderId="30" xfId="3" applyNumberFormat="1" applyFont="1" applyFill="1" applyBorder="1"/>
    <xf numFmtId="2" fontId="19" fillId="0" borderId="32" xfId="3" applyNumberFormat="1" applyFont="1" applyFill="1" applyBorder="1"/>
    <xf numFmtId="0" fontId="11" fillId="0" borderId="33" xfId="5" applyFont="1" applyFill="1" applyBorder="1"/>
    <xf numFmtId="0" fontId="11" fillId="0" borderId="38" xfId="5" applyFont="1" applyFill="1" applyBorder="1"/>
    <xf numFmtId="0" fontId="19" fillId="0" borderId="46" xfId="5" applyFont="1" applyFill="1" applyBorder="1"/>
    <xf numFmtId="0" fontId="11" fillId="0" borderId="47" xfId="5" applyFont="1" applyFill="1" applyBorder="1"/>
    <xf numFmtId="2" fontId="11" fillId="0" borderId="2" xfId="3" applyNumberFormat="1" applyFont="1" applyFill="1" applyBorder="1"/>
    <xf numFmtId="164" fontId="11" fillId="0" borderId="0" xfId="3" applyNumberFormat="1" applyFont="1" applyFill="1" applyBorder="1"/>
    <xf numFmtId="2" fontId="19" fillId="0" borderId="30" xfId="2" applyNumberFormat="1" applyFont="1" applyFill="1" applyBorder="1"/>
    <xf numFmtId="2" fontId="19" fillId="0" borderId="32" xfId="2" applyNumberFormat="1" applyFont="1" applyFill="1" applyBorder="1"/>
    <xf numFmtId="2" fontId="19" fillId="0" borderId="19" xfId="2" applyNumberFormat="1" applyFont="1" applyFill="1" applyBorder="1"/>
    <xf numFmtId="0" fontId="5" fillId="0" borderId="33" xfId="5" applyFont="1" applyFill="1" applyBorder="1"/>
    <xf numFmtId="0" fontId="6" fillId="0" borderId="33" xfId="5" applyFont="1" applyFill="1" applyBorder="1"/>
    <xf numFmtId="164" fontId="19" fillId="0" borderId="4" xfId="3" applyNumberFormat="1" applyFont="1" applyFill="1" applyBorder="1"/>
    <xf numFmtId="164" fontId="19" fillId="0" borderId="5" xfId="3" applyNumberFormat="1" applyFont="1" applyFill="1" applyBorder="1"/>
    <xf numFmtId="164" fontId="19" fillId="0" borderId="9" xfId="2" applyNumberFormat="1" applyFont="1" applyFill="1" applyBorder="1"/>
    <xf numFmtId="1" fontId="19" fillId="0" borderId="46" xfId="3" applyNumberFormat="1" applyFont="1" applyFill="1" applyBorder="1"/>
    <xf numFmtId="164" fontId="19" fillId="0" borderId="4" xfId="2" applyNumberFormat="1" applyFont="1" applyFill="1" applyBorder="1"/>
    <xf numFmtId="2" fontId="11" fillId="0" borderId="3" xfId="3" applyNumberFormat="1" applyFont="1" applyFill="1" applyBorder="1"/>
    <xf numFmtId="1" fontId="11" fillId="0" borderId="43" xfId="3" applyNumberFormat="1" applyFont="1" applyFill="1" applyBorder="1"/>
    <xf numFmtId="164" fontId="19" fillId="0" borderId="5" xfId="2" applyNumberFormat="1" applyFont="1" applyFill="1" applyBorder="1"/>
    <xf numFmtId="2" fontId="11" fillId="0" borderId="62" xfId="3" applyNumberFormat="1" applyFont="1" applyFill="1" applyBorder="1"/>
    <xf numFmtId="164" fontId="19" fillId="0" borderId="10" xfId="2" applyNumberFormat="1" applyFont="1" applyFill="1" applyBorder="1"/>
    <xf numFmtId="0" fontId="19" fillId="0" borderId="37" xfId="5" applyFont="1" applyFill="1" applyBorder="1"/>
    <xf numFmtId="164" fontId="19" fillId="0" borderId="20" xfId="2" applyNumberFormat="1" applyFont="1" applyFill="1" applyBorder="1"/>
    <xf numFmtId="1" fontId="21" fillId="0" borderId="33" xfId="0" applyNumberFormat="1" applyFont="1" applyFill="1" applyBorder="1"/>
    <xf numFmtId="2" fontId="8" fillId="0" borderId="33" xfId="0" applyNumberFormat="1" applyFont="1" applyFill="1" applyBorder="1"/>
    <xf numFmtId="1" fontId="10" fillId="0" borderId="33" xfId="0" applyNumberFormat="1" applyFont="1" applyFill="1" applyBorder="1"/>
    <xf numFmtId="164" fontId="8" fillId="0" borderId="33" xfId="0" applyNumberFormat="1" applyFont="1" applyFill="1" applyBorder="1"/>
    <xf numFmtId="0" fontId="17" fillId="0" borderId="33" xfId="0" applyFont="1" applyFill="1" applyBorder="1"/>
    <xf numFmtId="0" fontId="11" fillId="0" borderId="0" xfId="3" applyFont="1" applyFill="1" applyBorder="1" applyAlignment="1">
      <alignment wrapText="1"/>
    </xf>
    <xf numFmtId="0" fontId="13" fillId="0" borderId="0" xfId="0" applyFont="1" applyFill="1" applyBorder="1"/>
    <xf numFmtId="0" fontId="8" fillId="0" borderId="0" xfId="0" applyFont="1" applyFill="1" applyBorder="1"/>
    <xf numFmtId="0" fontId="8" fillId="0" borderId="38" xfId="0" applyFont="1" applyFill="1" applyBorder="1"/>
    <xf numFmtId="0" fontId="10" fillId="0" borderId="38" xfId="0" applyFont="1" applyFill="1" applyBorder="1"/>
    <xf numFmtId="0" fontId="10" fillId="0" borderId="0" xfId="0" applyFont="1" applyFill="1" applyBorder="1"/>
    <xf numFmtId="0" fontId="22" fillId="0" borderId="0" xfId="0" applyFont="1" applyFill="1"/>
    <xf numFmtId="0" fontId="10" fillId="0" borderId="34" xfId="0" applyFont="1" applyFill="1" applyBorder="1"/>
    <xf numFmtId="0" fontId="21" fillId="0" borderId="34" xfId="0" applyFont="1" applyFill="1" applyBorder="1"/>
    <xf numFmtId="0" fontId="21" fillId="0" borderId="33" xfId="0" applyFont="1" applyFill="1" applyBorder="1"/>
    <xf numFmtId="0" fontId="21" fillId="0" borderId="36" xfId="0" applyFont="1" applyFill="1" applyBorder="1"/>
    <xf numFmtId="0" fontId="21" fillId="0" borderId="34" xfId="0" applyFont="1" applyFill="1" applyBorder="1" applyAlignment="1">
      <alignment textRotation="90"/>
    </xf>
    <xf numFmtId="164" fontId="21" fillId="0" borderId="33" xfId="0" applyNumberFormat="1" applyFont="1" applyFill="1" applyBorder="1"/>
    <xf numFmtId="0" fontId="5" fillId="0" borderId="38" xfId="0" applyFont="1" applyFill="1" applyBorder="1"/>
    <xf numFmtId="0" fontId="6" fillId="0" borderId="38" xfId="0" applyFont="1" applyFill="1" applyBorder="1"/>
    <xf numFmtId="0" fontId="8" fillId="0" borderId="60" xfId="0" applyFont="1" applyFill="1" applyBorder="1"/>
    <xf numFmtId="0" fontId="5" fillId="0" borderId="60" xfId="0" applyFont="1" applyFill="1" applyBorder="1"/>
    <xf numFmtId="0" fontId="21" fillId="0" borderId="0" xfId="0" applyFont="1" applyFill="1" applyBorder="1"/>
    <xf numFmtId="0" fontId="23" fillId="0" borderId="0" xfId="0" applyFont="1" applyFill="1" applyBorder="1"/>
    <xf numFmtId="0" fontId="21" fillId="0" borderId="38" xfId="0" applyFont="1" applyFill="1" applyBorder="1"/>
    <xf numFmtId="0" fontId="21" fillId="0" borderId="60" xfId="0" applyFont="1" applyFill="1" applyBorder="1" applyAlignment="1">
      <alignment textRotation="90"/>
    </xf>
    <xf numFmtId="164" fontId="21" fillId="0" borderId="38" xfId="0" applyNumberFormat="1" applyFont="1" applyFill="1" applyBorder="1"/>
    <xf numFmtId="1" fontId="21" fillId="0" borderId="38" xfId="0" applyNumberFormat="1" applyFont="1" applyFill="1" applyBorder="1"/>
    <xf numFmtId="0" fontId="9" fillId="0" borderId="36" xfId="0" applyFont="1" applyFill="1" applyBorder="1"/>
    <xf numFmtId="0" fontId="19" fillId="0" borderId="39" xfId="5" applyFont="1" applyFill="1" applyBorder="1" applyAlignment="1">
      <alignment horizontal="center" textRotation="90" wrapText="1"/>
    </xf>
    <xf numFmtId="0" fontId="19" fillId="0" borderId="41" xfId="5" applyFont="1" applyFill="1" applyBorder="1" applyAlignment="1">
      <alignment horizontal="center" textRotation="90" wrapText="1"/>
    </xf>
    <xf numFmtId="0" fontId="19" fillId="0" borderId="40" xfId="5" applyFont="1" applyFill="1" applyBorder="1" applyAlignment="1">
      <alignment horizontal="center" textRotation="90" wrapText="1"/>
    </xf>
    <xf numFmtId="0" fontId="11" fillId="0" borderId="24" xfId="0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wrapText="1"/>
    </xf>
    <xf numFmtId="0" fontId="19" fillId="0" borderId="4" xfId="2" applyFont="1" applyFill="1" applyBorder="1" applyAlignment="1">
      <alignment horizontal="center" wrapText="1"/>
    </xf>
    <xf numFmtId="0" fontId="19" fillId="0" borderId="5" xfId="2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</cellXfs>
  <cellStyles count="7">
    <cellStyle name="Обычный" xfId="0" builtinId="0"/>
    <cellStyle name="Обычный 2" xfId="5"/>
    <cellStyle name="Обычный 3" xfId="6"/>
    <cellStyle name="Обычный_Лист1" xfId="1"/>
    <cellStyle name="Обычный_Лист1_1" xfId="2"/>
    <cellStyle name="Обычный_Лист1_СПЦ" xfId="3"/>
    <cellStyle name="Обычный_СПЦ" xfId="4"/>
  </cellStyles>
  <dxfs count="0"/>
  <tableStyles count="0" defaultTableStyle="TableStyleMedium2" defaultPivotStyle="PivotStyleLight16"/>
  <colors>
    <mruColors>
      <color rgb="FF66FFFF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FF"/>
  </sheetPr>
  <dimension ref="B2:R650"/>
  <sheetViews>
    <sheetView tabSelected="1" view="pageBreakPreview" topLeftCell="A616" zoomScale="70" zoomScaleNormal="75" zoomScaleSheetLayoutView="70" workbookViewId="0">
      <selection activeCell="H433" sqref="H433"/>
    </sheetView>
  </sheetViews>
  <sheetFormatPr defaultColWidth="9.140625" defaultRowHeight="33"/>
  <cols>
    <col min="1" max="1" width="3.28515625" style="3" customWidth="1"/>
    <col min="2" max="2" width="17.28515625" style="3" customWidth="1"/>
    <col min="3" max="3" width="114" style="145" customWidth="1"/>
    <col min="4" max="4" width="17.5703125" style="3" customWidth="1"/>
    <col min="5" max="5" width="18" style="3" customWidth="1"/>
    <col min="6" max="6" width="16.28515625" style="3" customWidth="1"/>
    <col min="7" max="7" width="19.28515625" style="3" customWidth="1"/>
    <col min="8" max="8" width="26.7109375" style="3" customWidth="1"/>
    <col min="9" max="9" width="4.85546875" style="3" customWidth="1"/>
    <col min="10" max="16384" width="9.140625" style="3"/>
  </cols>
  <sheetData>
    <row r="2" spans="2:18">
      <c r="B2" s="3" t="s">
        <v>189</v>
      </c>
      <c r="D2" s="3" t="s">
        <v>189</v>
      </c>
    </row>
    <row r="3" spans="2:18">
      <c r="B3" s="3" t="s">
        <v>196</v>
      </c>
      <c r="D3" s="4" t="s">
        <v>190</v>
      </c>
    </row>
    <row r="4" spans="2:18">
      <c r="B4" s="3" t="s">
        <v>197</v>
      </c>
      <c r="D4" s="3" t="s">
        <v>191</v>
      </c>
    </row>
    <row r="5" spans="2:18">
      <c r="B5" s="3" t="s">
        <v>193</v>
      </c>
      <c r="D5" s="3" t="s">
        <v>192</v>
      </c>
    </row>
    <row r="6" spans="2:18">
      <c r="D6" s="3" t="s">
        <v>194</v>
      </c>
    </row>
    <row r="7" spans="2:18">
      <c r="D7" s="3" t="s">
        <v>195</v>
      </c>
    </row>
    <row r="9" spans="2:18" ht="45.75">
      <c r="C9" s="334" t="s">
        <v>521</v>
      </c>
      <c r="D9" s="334"/>
      <c r="E9" s="334"/>
      <c r="F9" s="334"/>
      <c r="G9" s="334"/>
      <c r="H9" s="33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2:18" ht="33.75" thickBot="1">
      <c r="B10" s="5" t="s">
        <v>361</v>
      </c>
      <c r="C10" s="146"/>
      <c r="D10" s="6"/>
      <c r="E10" s="7"/>
      <c r="F10" s="7"/>
      <c r="G10" s="7"/>
      <c r="H10" s="7"/>
    </row>
    <row r="11" spans="2:18" ht="57.6" customHeight="1" thickBot="1">
      <c r="B11" s="327" t="s">
        <v>306</v>
      </c>
      <c r="C11" s="147" t="s">
        <v>36</v>
      </c>
      <c r="D11" s="331" t="s">
        <v>19</v>
      </c>
      <c r="E11" s="332"/>
      <c r="F11" s="332"/>
      <c r="G11" s="332"/>
      <c r="H11" s="333"/>
    </row>
    <row r="12" spans="2:18" ht="33.75" thickBot="1">
      <c r="B12" s="328"/>
      <c r="C12" s="148"/>
      <c r="D12" s="10"/>
      <c r="E12" s="11"/>
      <c r="F12" s="12" t="s">
        <v>57</v>
      </c>
      <c r="G12" s="12"/>
      <c r="H12" s="13"/>
    </row>
    <row r="13" spans="2:18" ht="33.75" customHeight="1" thickBot="1">
      <c r="B13" s="329"/>
      <c r="C13" s="149" t="s">
        <v>307</v>
      </c>
      <c r="D13" s="14" t="s">
        <v>37</v>
      </c>
      <c r="E13" s="15" t="s">
        <v>68</v>
      </c>
      <c r="F13" s="15" t="s">
        <v>69</v>
      </c>
      <c r="G13" s="16" t="s">
        <v>70</v>
      </c>
      <c r="H13" s="17" t="s">
        <v>72</v>
      </c>
    </row>
    <row r="14" spans="2:18">
      <c r="B14" s="18"/>
      <c r="C14" s="150"/>
      <c r="D14" s="19"/>
      <c r="E14" s="20"/>
      <c r="F14" s="20"/>
      <c r="G14" s="20"/>
      <c r="H14" s="21"/>
    </row>
    <row r="15" spans="2:18">
      <c r="B15" s="22" t="s">
        <v>287</v>
      </c>
      <c r="C15" s="103" t="s">
        <v>199</v>
      </c>
      <c r="D15" s="23">
        <v>180</v>
      </c>
      <c r="E15" s="24">
        <v>8.81</v>
      </c>
      <c r="F15" s="24">
        <v>10.84</v>
      </c>
      <c r="G15" s="24">
        <v>33.380000000000003</v>
      </c>
      <c r="H15" s="25">
        <v>276.22000000000003</v>
      </c>
    </row>
    <row r="16" spans="2:18">
      <c r="B16" s="22" t="s">
        <v>397</v>
      </c>
      <c r="C16" s="150" t="s">
        <v>439</v>
      </c>
      <c r="D16" s="26">
        <v>180</v>
      </c>
      <c r="E16" s="27">
        <v>4.68</v>
      </c>
      <c r="F16" s="27">
        <v>4.01</v>
      </c>
      <c r="G16" s="27">
        <v>19.89</v>
      </c>
      <c r="H16" s="28">
        <v>134.41</v>
      </c>
    </row>
    <row r="17" spans="2:14">
      <c r="B17" s="22"/>
      <c r="C17" s="150" t="s">
        <v>31</v>
      </c>
      <c r="D17" s="23">
        <v>15</v>
      </c>
      <c r="E17" s="24">
        <v>1.28</v>
      </c>
      <c r="F17" s="24">
        <v>0.11</v>
      </c>
      <c r="G17" s="24">
        <v>7.55</v>
      </c>
      <c r="H17" s="25">
        <v>36</v>
      </c>
    </row>
    <row r="18" spans="2:14">
      <c r="B18" s="22"/>
      <c r="C18" s="150" t="s">
        <v>44</v>
      </c>
      <c r="D18" s="23">
        <v>5</v>
      </c>
      <c r="E18" s="24">
        <v>0.04</v>
      </c>
      <c r="F18" s="24">
        <v>3.6</v>
      </c>
      <c r="G18" s="24">
        <v>0.1</v>
      </c>
      <c r="H18" s="25">
        <v>33.1</v>
      </c>
    </row>
    <row r="19" spans="2:14" ht="33.75" thickBot="1">
      <c r="B19" s="22"/>
      <c r="C19" s="103"/>
      <c r="D19" s="29"/>
      <c r="E19" s="30"/>
      <c r="F19" s="30"/>
      <c r="G19" s="30"/>
      <c r="H19" s="31"/>
    </row>
    <row r="20" spans="2:14" ht="33.75" thickBot="1">
      <c r="B20" s="32"/>
      <c r="C20" s="151" t="s">
        <v>221</v>
      </c>
      <c r="D20" s="33">
        <f>H20/H51*100</f>
        <v>24.354422257037058</v>
      </c>
      <c r="E20" s="34">
        <f>SUM(E15:E19)</f>
        <v>14.809999999999999</v>
      </c>
      <c r="F20" s="34">
        <f>SUM(F15:F19)</f>
        <v>18.559999999999999</v>
      </c>
      <c r="G20" s="34">
        <f>SUM(G15:G19)</f>
        <v>60.92</v>
      </c>
      <c r="H20" s="35">
        <f>SUM(H15:H19)</f>
        <v>479.73</v>
      </c>
    </row>
    <row r="21" spans="2:14">
      <c r="B21" s="22"/>
      <c r="C21" s="148"/>
      <c r="D21" s="36"/>
      <c r="E21" s="37"/>
      <c r="F21" s="37"/>
      <c r="G21" s="37"/>
      <c r="H21" s="38"/>
    </row>
    <row r="22" spans="2:14">
      <c r="B22" s="22"/>
      <c r="C22" s="150" t="s">
        <v>520</v>
      </c>
      <c r="D22" s="26">
        <v>200</v>
      </c>
      <c r="E22" s="27">
        <v>5</v>
      </c>
      <c r="F22" s="27">
        <v>6.6</v>
      </c>
      <c r="G22" s="27">
        <v>19</v>
      </c>
      <c r="H22" s="28">
        <v>150</v>
      </c>
    </row>
    <row r="23" spans="2:14">
      <c r="B23" s="22"/>
      <c r="C23" s="103" t="s">
        <v>435</v>
      </c>
      <c r="D23" s="23">
        <v>25</v>
      </c>
      <c r="E23" s="24">
        <v>1.4</v>
      </c>
      <c r="F23" s="24">
        <v>6.5</v>
      </c>
      <c r="G23" s="24">
        <v>13.79</v>
      </c>
      <c r="H23" s="25">
        <v>120</v>
      </c>
    </row>
    <row r="24" spans="2:14" ht="33.75" thickBot="1">
      <c r="B24" s="22"/>
      <c r="C24" s="150"/>
      <c r="D24" s="39"/>
      <c r="E24" s="40"/>
      <c r="F24" s="40"/>
      <c r="G24" s="40"/>
      <c r="H24" s="41"/>
    </row>
    <row r="25" spans="2:14" ht="66.75" thickBot="1">
      <c r="B25" s="32"/>
      <c r="C25" s="151" t="s">
        <v>207</v>
      </c>
      <c r="D25" s="33">
        <f>H25/H51*100</f>
        <v>13.707072748004098</v>
      </c>
      <c r="E25" s="34">
        <f>SUM(E22:E24)</f>
        <v>6.4</v>
      </c>
      <c r="F25" s="34">
        <f>SUM(F22:F24)</f>
        <v>13.1</v>
      </c>
      <c r="G25" s="34">
        <f>SUM(G22:G24)</f>
        <v>32.79</v>
      </c>
      <c r="H25" s="35">
        <f>SUM(H22:H24)</f>
        <v>270</v>
      </c>
    </row>
    <row r="26" spans="2:14">
      <c r="B26" s="22"/>
      <c r="C26" s="150"/>
      <c r="D26" s="19"/>
      <c r="E26" s="20"/>
      <c r="F26" s="20"/>
      <c r="G26" s="20"/>
      <c r="H26" s="21"/>
    </row>
    <row r="27" spans="2:14">
      <c r="B27" s="22" t="s">
        <v>397</v>
      </c>
      <c r="C27" s="150" t="s">
        <v>438</v>
      </c>
      <c r="D27" s="26">
        <v>60</v>
      </c>
      <c r="E27" s="27">
        <v>0.6</v>
      </c>
      <c r="F27" s="27">
        <v>3</v>
      </c>
      <c r="G27" s="27">
        <v>6</v>
      </c>
      <c r="H27" s="28">
        <v>54</v>
      </c>
    </row>
    <row r="28" spans="2:14">
      <c r="B28" s="22" t="s">
        <v>330</v>
      </c>
      <c r="C28" s="150" t="s">
        <v>331</v>
      </c>
      <c r="D28" s="26" t="s">
        <v>45</v>
      </c>
      <c r="E28" s="27">
        <v>1.59</v>
      </c>
      <c r="F28" s="27">
        <v>4.09</v>
      </c>
      <c r="G28" s="27">
        <v>11.24</v>
      </c>
      <c r="H28" s="28">
        <v>88.56</v>
      </c>
    </row>
    <row r="29" spans="2:14">
      <c r="B29" s="22" t="s">
        <v>389</v>
      </c>
      <c r="C29" s="150" t="s">
        <v>390</v>
      </c>
      <c r="D29" s="26">
        <v>60</v>
      </c>
      <c r="E29" s="27">
        <v>5.58</v>
      </c>
      <c r="F29" s="27">
        <v>11.52</v>
      </c>
      <c r="G29" s="27">
        <v>6.6</v>
      </c>
      <c r="H29" s="28">
        <v>155.28</v>
      </c>
      <c r="J29" s="42"/>
      <c r="K29" s="42"/>
      <c r="L29" s="42"/>
      <c r="M29" s="42"/>
      <c r="N29" s="42"/>
    </row>
    <row r="30" spans="2:14">
      <c r="B30" s="22" t="s">
        <v>329</v>
      </c>
      <c r="C30" s="150" t="s">
        <v>51</v>
      </c>
      <c r="D30" s="26">
        <v>150</v>
      </c>
      <c r="E30" s="27">
        <v>3.21</v>
      </c>
      <c r="F30" s="27">
        <v>4.53</v>
      </c>
      <c r="G30" s="27">
        <v>14.43</v>
      </c>
      <c r="H30" s="28">
        <v>117.46</v>
      </c>
      <c r="J30" s="43"/>
      <c r="K30" s="7"/>
      <c r="L30" s="7"/>
      <c r="M30" s="7"/>
      <c r="N30" s="7"/>
    </row>
    <row r="31" spans="2:14">
      <c r="B31" s="22" t="s">
        <v>388</v>
      </c>
      <c r="C31" s="150" t="s">
        <v>465</v>
      </c>
      <c r="D31" s="23">
        <v>200</v>
      </c>
      <c r="E31" s="24">
        <v>0.16</v>
      </c>
      <c r="F31" s="24">
        <v>0.14000000000000001</v>
      </c>
      <c r="G31" s="24">
        <v>12.64</v>
      </c>
      <c r="H31" s="25">
        <v>52.46</v>
      </c>
      <c r="J31" s="42"/>
      <c r="K31" s="42"/>
      <c r="L31" s="42"/>
      <c r="M31" s="42"/>
      <c r="N31" s="42"/>
    </row>
    <row r="32" spans="2:14">
      <c r="B32" s="22"/>
      <c r="C32" s="103" t="s">
        <v>39</v>
      </c>
      <c r="D32" s="23">
        <v>60</v>
      </c>
      <c r="E32" s="24">
        <v>3.96</v>
      </c>
      <c r="F32" s="24">
        <v>0.72</v>
      </c>
      <c r="G32" s="24">
        <v>31.2</v>
      </c>
      <c r="H32" s="25">
        <v>108.3</v>
      </c>
    </row>
    <row r="33" spans="2:9">
      <c r="B33" s="22"/>
      <c r="C33" s="150" t="s">
        <v>41</v>
      </c>
      <c r="D33" s="23">
        <v>100</v>
      </c>
      <c r="E33" s="24">
        <v>0.4</v>
      </c>
      <c r="F33" s="24">
        <v>0.4</v>
      </c>
      <c r="G33" s="24">
        <v>9.8000000000000007</v>
      </c>
      <c r="H33" s="25">
        <v>45</v>
      </c>
    </row>
    <row r="34" spans="2:9" ht="33.75" thickBot="1">
      <c r="B34" s="22"/>
      <c r="C34" s="152"/>
      <c r="D34" s="44"/>
      <c r="E34" s="45"/>
      <c r="F34" s="45"/>
      <c r="G34" s="45"/>
      <c r="H34" s="46"/>
    </row>
    <row r="35" spans="2:9" ht="33.75" thickBot="1">
      <c r="B35" s="32"/>
      <c r="C35" s="151" t="s">
        <v>222</v>
      </c>
      <c r="D35" s="33">
        <f>H35/H51*100</f>
        <v>31.529313336575644</v>
      </c>
      <c r="E35" s="34">
        <f>SUM(E27:E34)</f>
        <v>15.500000000000002</v>
      </c>
      <c r="F35" s="34">
        <f>SUM(F27:F34)</f>
        <v>24.4</v>
      </c>
      <c r="G35" s="34">
        <f>SUM(G27:G34)</f>
        <v>91.91</v>
      </c>
      <c r="H35" s="35">
        <f>SUM(H27:H34)</f>
        <v>621.05999999999995</v>
      </c>
    </row>
    <row r="36" spans="2:9">
      <c r="B36" s="22"/>
      <c r="C36" s="153"/>
      <c r="D36" s="19"/>
      <c r="E36" s="20"/>
      <c r="F36" s="20"/>
      <c r="G36" s="20"/>
      <c r="H36" s="21"/>
    </row>
    <row r="37" spans="2:9">
      <c r="B37" s="22" t="s">
        <v>388</v>
      </c>
      <c r="C37" s="150" t="s">
        <v>410</v>
      </c>
      <c r="D37" s="26">
        <v>70</v>
      </c>
      <c r="E37" s="27">
        <v>7.42</v>
      </c>
      <c r="F37" s="27">
        <v>5.88</v>
      </c>
      <c r="G37" s="27">
        <v>10.01</v>
      </c>
      <c r="H37" s="28">
        <v>122.64</v>
      </c>
    </row>
    <row r="38" spans="2:9">
      <c r="B38" s="22" t="s">
        <v>340</v>
      </c>
      <c r="C38" s="150" t="s">
        <v>56</v>
      </c>
      <c r="D38" s="26">
        <v>130</v>
      </c>
      <c r="E38" s="27">
        <v>2.33</v>
      </c>
      <c r="F38" s="27">
        <v>3.58</v>
      </c>
      <c r="G38" s="27">
        <v>19.100000000000001</v>
      </c>
      <c r="H38" s="28">
        <v>114.45</v>
      </c>
    </row>
    <row r="39" spans="2:9">
      <c r="B39" s="22" t="s">
        <v>447</v>
      </c>
      <c r="C39" s="150" t="s">
        <v>450</v>
      </c>
      <c r="D39" s="26" t="s">
        <v>449</v>
      </c>
      <c r="E39" s="27">
        <v>0.08</v>
      </c>
      <c r="F39" s="27">
        <v>0</v>
      </c>
      <c r="G39" s="27">
        <v>14.11</v>
      </c>
      <c r="H39" s="28">
        <v>55.55</v>
      </c>
      <c r="I39" s="7"/>
    </row>
    <row r="40" spans="2:9">
      <c r="B40" s="22"/>
      <c r="C40" s="150" t="s">
        <v>39</v>
      </c>
      <c r="D40" s="23">
        <v>30</v>
      </c>
      <c r="E40" s="24">
        <v>1.98</v>
      </c>
      <c r="F40" s="24">
        <v>0.36</v>
      </c>
      <c r="G40" s="24">
        <v>15.6</v>
      </c>
      <c r="H40" s="25">
        <v>54.156000000000006</v>
      </c>
    </row>
    <row r="41" spans="2:9">
      <c r="B41" s="22"/>
      <c r="C41" s="150" t="s">
        <v>31</v>
      </c>
      <c r="D41" s="26">
        <v>30</v>
      </c>
      <c r="E41" s="27">
        <v>2.5499999999999998</v>
      </c>
      <c r="F41" s="27">
        <v>0.21</v>
      </c>
      <c r="G41" s="27">
        <v>15.09</v>
      </c>
      <c r="H41" s="28">
        <v>72</v>
      </c>
    </row>
    <row r="42" spans="2:9" ht="33.75" thickBot="1">
      <c r="B42" s="22"/>
      <c r="C42" s="152"/>
      <c r="D42" s="44"/>
      <c r="E42" s="45"/>
      <c r="F42" s="45"/>
      <c r="G42" s="45"/>
      <c r="H42" s="46"/>
    </row>
    <row r="43" spans="2:9" ht="33.75" thickBot="1">
      <c r="B43" s="32"/>
      <c r="C43" s="151" t="s">
        <v>223</v>
      </c>
      <c r="D43" s="33">
        <f>H43/H51*100</f>
        <v>21.260989772493051</v>
      </c>
      <c r="E43" s="34">
        <f>SUM(E37:E42)</f>
        <v>14.36</v>
      </c>
      <c r="F43" s="34">
        <f>SUM(F37:F42)</f>
        <v>10.030000000000001</v>
      </c>
      <c r="G43" s="34">
        <f>SUM(G37:G42)</f>
        <v>73.91</v>
      </c>
      <c r="H43" s="35">
        <f>SUM(H37:H42)</f>
        <v>418.79599999999999</v>
      </c>
    </row>
    <row r="44" spans="2:9">
      <c r="B44" s="22"/>
      <c r="C44" s="150"/>
      <c r="D44" s="19"/>
      <c r="E44" s="20"/>
      <c r="F44" s="20"/>
      <c r="G44" s="20"/>
      <c r="H44" s="21"/>
    </row>
    <row r="45" spans="2:9">
      <c r="B45" s="22"/>
      <c r="C45" s="150" t="s">
        <v>48</v>
      </c>
      <c r="D45" s="26">
        <v>180</v>
      </c>
      <c r="E45" s="27">
        <v>5.04</v>
      </c>
      <c r="F45" s="27">
        <v>5.76</v>
      </c>
      <c r="G45" s="27">
        <v>7.38</v>
      </c>
      <c r="H45" s="28">
        <v>100.8</v>
      </c>
    </row>
    <row r="46" spans="2:9">
      <c r="B46" s="22"/>
      <c r="C46" s="150" t="s">
        <v>31</v>
      </c>
      <c r="D46" s="23">
        <v>20</v>
      </c>
      <c r="E46" s="24">
        <v>1.7</v>
      </c>
      <c r="F46" s="24">
        <v>0.14000000000000001</v>
      </c>
      <c r="G46" s="24">
        <v>10.06</v>
      </c>
      <c r="H46" s="25">
        <v>48</v>
      </c>
    </row>
    <row r="47" spans="2:9">
      <c r="B47" s="22"/>
      <c r="C47" s="103" t="s">
        <v>150</v>
      </c>
      <c r="D47" s="23">
        <v>10</v>
      </c>
      <c r="E47" s="24">
        <v>0.08</v>
      </c>
      <c r="F47" s="24">
        <v>0</v>
      </c>
      <c r="G47" s="24">
        <v>8.0299999999999994</v>
      </c>
      <c r="H47" s="25">
        <v>31.4</v>
      </c>
    </row>
    <row r="48" spans="2:9" ht="33.75" thickBot="1">
      <c r="B48" s="22"/>
      <c r="C48" s="150"/>
      <c r="D48" s="44"/>
      <c r="E48" s="45"/>
      <c r="F48" s="45"/>
      <c r="G48" s="45"/>
      <c r="H48" s="46"/>
    </row>
    <row r="49" spans="2:8" ht="33.75" thickBot="1">
      <c r="B49" s="32"/>
      <c r="C49" s="151" t="s">
        <v>209</v>
      </c>
      <c r="D49" s="33">
        <f>H49/H51*100</f>
        <v>9.1482018858901437</v>
      </c>
      <c r="E49" s="34">
        <f>SUM(E45:E48)</f>
        <v>6.82</v>
      </c>
      <c r="F49" s="34">
        <f>SUM(F45:F48)</f>
        <v>5.8999999999999995</v>
      </c>
      <c r="G49" s="34">
        <f>SUM(G45:G48)</f>
        <v>25.47</v>
      </c>
      <c r="H49" s="35">
        <f>SUM(H45:H48)</f>
        <v>180.20000000000002</v>
      </c>
    </row>
    <row r="50" spans="2:8" ht="33.75" thickBot="1">
      <c r="B50" s="22"/>
      <c r="C50" s="148"/>
      <c r="D50" s="47"/>
      <c r="E50" s="34"/>
      <c r="F50" s="34"/>
      <c r="G50" s="34"/>
      <c r="H50" s="35"/>
    </row>
    <row r="51" spans="2:8" ht="33.75" thickBot="1">
      <c r="B51" s="32"/>
      <c r="C51" s="151" t="s">
        <v>206</v>
      </c>
      <c r="D51" s="48">
        <f>D20+D25+D35+D43+D49</f>
        <v>99.999999999999986</v>
      </c>
      <c r="E51" s="49">
        <f>E20+E25+E35+E43+E49</f>
        <v>57.89</v>
      </c>
      <c r="F51" s="49">
        <f>F20+F25+F35+F43+F49</f>
        <v>71.990000000000009</v>
      </c>
      <c r="G51" s="49">
        <f>G20+G25+G35+G43+G49</f>
        <v>285</v>
      </c>
      <c r="H51" s="50">
        <f>H20+H25+H35+H43+H49</f>
        <v>1969.7860000000001</v>
      </c>
    </row>
    <row r="52" spans="2:8" ht="33.75" thickBot="1">
      <c r="B52" s="32"/>
      <c r="C52" s="151" t="s">
        <v>182</v>
      </c>
      <c r="D52" s="51"/>
      <c r="E52" s="52"/>
      <c r="F52" s="52"/>
      <c r="G52" s="52"/>
      <c r="H52" s="53">
        <v>1500</v>
      </c>
    </row>
    <row r="53" spans="2:8" ht="33.75" thickBot="1">
      <c r="B53" s="54"/>
      <c r="C53" s="151" t="s">
        <v>18</v>
      </c>
      <c r="D53" s="55"/>
      <c r="E53" s="288">
        <v>1</v>
      </c>
      <c r="F53" s="288">
        <f>F51/E51</f>
        <v>1.2435653826222146</v>
      </c>
      <c r="G53" s="288">
        <v>4.2</v>
      </c>
      <c r="H53" s="35"/>
    </row>
    <row r="54" spans="2:8">
      <c r="C54" s="146"/>
      <c r="D54" s="6"/>
      <c r="E54" s="7"/>
      <c r="F54" s="7"/>
      <c r="G54" s="7"/>
      <c r="H54" s="7"/>
    </row>
    <row r="55" spans="2:8" ht="33.75" thickBot="1">
      <c r="C55" s="154"/>
      <c r="D55" s="56"/>
      <c r="E55" s="57"/>
      <c r="F55" s="57"/>
      <c r="G55" s="57"/>
      <c r="H55" s="57"/>
    </row>
    <row r="56" spans="2:8" ht="57" customHeight="1" thickBot="1">
      <c r="B56" s="327" t="s">
        <v>306</v>
      </c>
      <c r="C56" s="147" t="s">
        <v>36</v>
      </c>
      <c r="D56" s="331" t="s">
        <v>19</v>
      </c>
      <c r="E56" s="332"/>
      <c r="F56" s="332"/>
      <c r="G56" s="332"/>
      <c r="H56" s="333"/>
    </row>
    <row r="57" spans="2:8" ht="33.75" thickBot="1">
      <c r="B57" s="328"/>
      <c r="C57" s="148"/>
      <c r="D57" s="10"/>
      <c r="E57" s="11"/>
      <c r="F57" s="12" t="s">
        <v>57</v>
      </c>
      <c r="G57" s="12"/>
      <c r="H57" s="13"/>
    </row>
    <row r="58" spans="2:8" ht="32.25" customHeight="1" thickBot="1">
      <c r="B58" s="329"/>
      <c r="C58" s="149" t="s">
        <v>14</v>
      </c>
      <c r="D58" s="14" t="s">
        <v>37</v>
      </c>
      <c r="E58" s="15" t="s">
        <v>68</v>
      </c>
      <c r="F58" s="15" t="s">
        <v>69</v>
      </c>
      <c r="G58" s="16" t="s">
        <v>70</v>
      </c>
      <c r="H58" s="17" t="s">
        <v>72</v>
      </c>
    </row>
    <row r="59" spans="2:8">
      <c r="B59" s="18"/>
      <c r="C59" s="153"/>
      <c r="D59" s="14"/>
      <c r="E59" s="58"/>
      <c r="F59" s="58"/>
      <c r="G59" s="59"/>
      <c r="H59" s="60"/>
    </row>
    <row r="60" spans="2:8">
      <c r="B60" s="22" t="s">
        <v>355</v>
      </c>
      <c r="C60" s="150" t="s">
        <v>485</v>
      </c>
      <c r="D60" s="26">
        <v>150</v>
      </c>
      <c r="E60" s="27">
        <v>19.97</v>
      </c>
      <c r="F60" s="27">
        <v>10.34</v>
      </c>
      <c r="G60" s="27">
        <v>20.79</v>
      </c>
      <c r="H60" s="28">
        <v>261.95</v>
      </c>
    </row>
    <row r="61" spans="2:8">
      <c r="B61" s="22" t="s">
        <v>333</v>
      </c>
      <c r="C61" s="150" t="s">
        <v>43</v>
      </c>
      <c r="D61" s="26">
        <v>180</v>
      </c>
      <c r="E61" s="27">
        <v>2.2599999999999998</v>
      </c>
      <c r="F61" s="27">
        <v>1.98</v>
      </c>
      <c r="G61" s="27">
        <v>15.96</v>
      </c>
      <c r="H61" s="28">
        <v>88.17</v>
      </c>
    </row>
    <row r="62" spans="2:8">
      <c r="B62" s="22"/>
      <c r="C62" s="150" t="s">
        <v>31</v>
      </c>
      <c r="D62" s="26">
        <v>20</v>
      </c>
      <c r="E62" s="27">
        <v>1.7</v>
      </c>
      <c r="F62" s="27">
        <v>0.14000000000000001</v>
      </c>
      <c r="G62" s="27">
        <v>10.06</v>
      </c>
      <c r="H62" s="28">
        <v>48</v>
      </c>
    </row>
    <row r="63" spans="2:8">
      <c r="B63" s="22"/>
      <c r="C63" s="150" t="s">
        <v>44</v>
      </c>
      <c r="D63" s="26">
        <v>10</v>
      </c>
      <c r="E63" s="27">
        <v>0.1</v>
      </c>
      <c r="F63" s="27">
        <v>7.1</v>
      </c>
      <c r="G63" s="27">
        <v>0</v>
      </c>
      <c r="H63" s="28">
        <v>70</v>
      </c>
    </row>
    <row r="64" spans="2:8" ht="33.75" thickBot="1">
      <c r="B64" s="22"/>
      <c r="C64" s="152"/>
      <c r="D64" s="61"/>
      <c r="E64" s="62"/>
      <c r="F64" s="62"/>
      <c r="G64" s="62"/>
      <c r="H64" s="63"/>
    </row>
    <row r="65" spans="2:8" ht="33.75" thickBot="1">
      <c r="B65" s="32"/>
      <c r="C65" s="151" t="s">
        <v>221</v>
      </c>
      <c r="D65" s="33">
        <f>H65/H97*100</f>
        <v>23.974728509707276</v>
      </c>
      <c r="E65" s="34">
        <f>SUM(E60:E64)</f>
        <v>24.029999999999998</v>
      </c>
      <c r="F65" s="34">
        <f>SUM(F60:F64)</f>
        <v>19.560000000000002</v>
      </c>
      <c r="G65" s="52">
        <f>SUM(G60:G64)</f>
        <v>46.81</v>
      </c>
      <c r="H65" s="35">
        <f>SUM(H60:H64)</f>
        <v>468.12</v>
      </c>
    </row>
    <row r="66" spans="2:8">
      <c r="B66" s="22"/>
      <c r="C66" s="148"/>
      <c r="D66" s="64"/>
      <c r="E66" s="65"/>
      <c r="F66" s="66"/>
      <c r="G66" s="67"/>
      <c r="H66" s="68"/>
    </row>
    <row r="67" spans="2:8">
      <c r="B67" s="22"/>
      <c r="C67" s="150" t="s">
        <v>4</v>
      </c>
      <c r="D67" s="26">
        <v>200</v>
      </c>
      <c r="E67" s="27">
        <v>0.8</v>
      </c>
      <c r="F67" s="27">
        <v>0</v>
      </c>
      <c r="G67" s="27">
        <v>23.4</v>
      </c>
      <c r="H67" s="28">
        <v>100</v>
      </c>
    </row>
    <row r="68" spans="2:8">
      <c r="B68" s="22"/>
      <c r="C68" s="103" t="s">
        <v>436</v>
      </c>
      <c r="D68" s="23">
        <v>20</v>
      </c>
      <c r="E68" s="24">
        <v>1.52</v>
      </c>
      <c r="F68" s="24">
        <v>2.36</v>
      </c>
      <c r="G68" s="24">
        <v>14.88</v>
      </c>
      <c r="H68" s="25">
        <v>87.2</v>
      </c>
    </row>
    <row r="69" spans="2:8">
      <c r="B69" s="22"/>
      <c r="C69" s="103" t="s">
        <v>41</v>
      </c>
      <c r="D69" s="23">
        <v>130</v>
      </c>
      <c r="E69" s="24">
        <v>0.26</v>
      </c>
      <c r="F69" s="24">
        <v>0</v>
      </c>
      <c r="G69" s="24">
        <v>13.52</v>
      </c>
      <c r="H69" s="25">
        <v>45.5</v>
      </c>
    </row>
    <row r="70" spans="2:8" ht="33.75" thickBot="1">
      <c r="B70" s="22"/>
      <c r="C70" s="148"/>
      <c r="D70" s="64"/>
      <c r="E70" s="66"/>
      <c r="F70" s="66"/>
      <c r="G70" s="67"/>
      <c r="H70" s="68"/>
    </row>
    <row r="71" spans="2:8" ht="66.75" thickBot="1">
      <c r="B71" s="32"/>
      <c r="C71" s="151" t="s">
        <v>207</v>
      </c>
      <c r="D71" s="33">
        <f>H71/H97*100</f>
        <v>11.917711963190811</v>
      </c>
      <c r="E71" s="34">
        <f>SUM(E67:E70)</f>
        <v>2.58</v>
      </c>
      <c r="F71" s="34">
        <f>SUM(F67:F70)</f>
        <v>2.36</v>
      </c>
      <c r="G71" s="52">
        <f>SUM(G67:G70)</f>
        <v>51.8</v>
      </c>
      <c r="H71" s="35">
        <f>SUM(H67:H70)</f>
        <v>232.7</v>
      </c>
    </row>
    <row r="72" spans="2:8">
      <c r="B72" s="22"/>
      <c r="C72" s="153"/>
      <c r="D72" s="19"/>
      <c r="E72" s="20"/>
      <c r="F72" s="20"/>
      <c r="G72" s="20"/>
      <c r="H72" s="21"/>
    </row>
    <row r="73" spans="2:8" ht="36.6" customHeight="1">
      <c r="B73" s="22" t="s">
        <v>441</v>
      </c>
      <c r="C73" s="150" t="s">
        <v>442</v>
      </c>
      <c r="D73" s="26">
        <v>60</v>
      </c>
      <c r="E73" s="27">
        <v>0.9</v>
      </c>
      <c r="F73" s="27">
        <v>4</v>
      </c>
      <c r="G73" s="27">
        <v>5.68</v>
      </c>
      <c r="H73" s="28">
        <v>65.14</v>
      </c>
    </row>
    <row r="74" spans="2:8">
      <c r="B74" s="22" t="s">
        <v>325</v>
      </c>
      <c r="C74" s="150" t="s">
        <v>27</v>
      </c>
      <c r="D74" s="26">
        <v>180</v>
      </c>
      <c r="E74" s="69">
        <v>3.95</v>
      </c>
      <c r="F74" s="69">
        <v>3.26</v>
      </c>
      <c r="G74" s="69">
        <v>14.33</v>
      </c>
      <c r="H74" s="70">
        <v>103.58</v>
      </c>
    </row>
    <row r="75" spans="2:8">
      <c r="B75" s="22" t="s">
        <v>388</v>
      </c>
      <c r="C75" s="150" t="s">
        <v>440</v>
      </c>
      <c r="D75" s="26">
        <v>80</v>
      </c>
      <c r="E75" s="27">
        <v>10.08</v>
      </c>
      <c r="F75" s="27">
        <v>9.2799999999999994</v>
      </c>
      <c r="G75" s="27">
        <v>7.93</v>
      </c>
      <c r="H75" s="27">
        <v>156.57</v>
      </c>
    </row>
    <row r="76" spans="2:8">
      <c r="B76" s="22" t="s">
        <v>411</v>
      </c>
      <c r="C76" s="150" t="s">
        <v>131</v>
      </c>
      <c r="D76" s="26">
        <v>130</v>
      </c>
      <c r="E76" s="27">
        <v>3.59</v>
      </c>
      <c r="F76" s="27">
        <v>3.47</v>
      </c>
      <c r="G76" s="27">
        <v>17.82</v>
      </c>
      <c r="H76" s="28">
        <v>119.65</v>
      </c>
    </row>
    <row r="77" spans="2:8">
      <c r="B77" s="22" t="s">
        <v>335</v>
      </c>
      <c r="C77" s="150" t="s">
        <v>23</v>
      </c>
      <c r="D77" s="23">
        <v>200</v>
      </c>
      <c r="E77" s="24">
        <v>0.21</v>
      </c>
      <c r="F77" s="24">
        <v>0.13</v>
      </c>
      <c r="G77" s="24">
        <v>16.25</v>
      </c>
      <c r="H77" s="25">
        <v>65.209999999999994</v>
      </c>
    </row>
    <row r="78" spans="2:8">
      <c r="B78" s="22"/>
      <c r="C78" s="103" t="s">
        <v>39</v>
      </c>
      <c r="D78" s="23">
        <v>60</v>
      </c>
      <c r="E78" s="24">
        <v>3.96</v>
      </c>
      <c r="F78" s="24">
        <v>0.72</v>
      </c>
      <c r="G78" s="24">
        <v>31.2</v>
      </c>
      <c r="H78" s="25">
        <v>108.3</v>
      </c>
    </row>
    <row r="79" spans="2:8" ht="33.75" thickBot="1">
      <c r="B79" s="22"/>
      <c r="C79" s="152"/>
      <c r="D79" s="61"/>
      <c r="E79" s="62"/>
      <c r="F79" s="62"/>
      <c r="G79" s="62"/>
      <c r="H79" s="63"/>
    </row>
    <row r="80" spans="2:8" ht="33.75" thickBot="1">
      <c r="B80" s="32"/>
      <c r="C80" s="151" t="s">
        <v>222</v>
      </c>
      <c r="D80" s="33">
        <f>H80/H97*100</f>
        <v>31.673867484466513</v>
      </c>
      <c r="E80" s="34">
        <f>SUM(E73:E79)</f>
        <v>22.69</v>
      </c>
      <c r="F80" s="34">
        <f>SUM(F73:F79)</f>
        <v>20.859999999999996</v>
      </c>
      <c r="G80" s="52">
        <f>SUM(G73:G79)</f>
        <v>93.21</v>
      </c>
      <c r="H80" s="35">
        <f>SUM(H73:H79)</f>
        <v>618.44999999999993</v>
      </c>
    </row>
    <row r="81" spans="2:8">
      <c r="B81" s="22"/>
      <c r="C81" s="150"/>
      <c r="D81" s="19"/>
      <c r="E81" s="20"/>
      <c r="F81" s="20"/>
      <c r="G81" s="20"/>
      <c r="H81" s="21"/>
    </row>
    <row r="82" spans="2:8">
      <c r="B82" s="22" t="s">
        <v>397</v>
      </c>
      <c r="C82" s="150" t="s">
        <v>464</v>
      </c>
      <c r="D82" s="64">
        <v>50</v>
      </c>
      <c r="E82" s="65">
        <v>1</v>
      </c>
      <c r="F82" s="65">
        <v>0</v>
      </c>
      <c r="G82" s="65">
        <v>5.56</v>
      </c>
      <c r="H82" s="71">
        <v>25</v>
      </c>
    </row>
    <row r="83" spans="2:8">
      <c r="B83" s="22" t="s">
        <v>397</v>
      </c>
      <c r="C83" s="150" t="s">
        <v>399</v>
      </c>
      <c r="D83" s="26">
        <v>60</v>
      </c>
      <c r="E83" s="27">
        <v>12.5</v>
      </c>
      <c r="F83" s="27">
        <v>6.1</v>
      </c>
      <c r="G83" s="27">
        <v>5.4</v>
      </c>
      <c r="H83" s="28">
        <v>128.6</v>
      </c>
    </row>
    <row r="84" spans="2:8">
      <c r="B84" s="22" t="s">
        <v>258</v>
      </c>
      <c r="C84" s="150" t="s">
        <v>47</v>
      </c>
      <c r="D84" s="26">
        <v>130</v>
      </c>
      <c r="E84" s="27">
        <v>2.5</v>
      </c>
      <c r="F84" s="27">
        <v>3.98</v>
      </c>
      <c r="G84" s="27">
        <v>17.149999999999999</v>
      </c>
      <c r="H84" s="28">
        <v>111.52</v>
      </c>
    </row>
    <row r="85" spans="2:8">
      <c r="B85" s="22" t="s">
        <v>334</v>
      </c>
      <c r="C85" s="150" t="s">
        <v>3</v>
      </c>
      <c r="D85" s="26">
        <v>200</v>
      </c>
      <c r="E85" s="27">
        <v>0.03</v>
      </c>
      <c r="F85" s="27">
        <v>0.01</v>
      </c>
      <c r="G85" s="27">
        <v>9.01</v>
      </c>
      <c r="H85" s="28">
        <v>34.11</v>
      </c>
    </row>
    <row r="86" spans="2:8">
      <c r="B86" s="22"/>
      <c r="C86" s="150" t="s">
        <v>39</v>
      </c>
      <c r="D86" s="23">
        <v>30</v>
      </c>
      <c r="E86" s="24">
        <v>1.98</v>
      </c>
      <c r="F86" s="24">
        <v>0.36</v>
      </c>
      <c r="G86" s="24">
        <v>15.6</v>
      </c>
      <c r="H86" s="25">
        <v>54.156000000000006</v>
      </c>
    </row>
    <row r="87" spans="2:8">
      <c r="B87" s="22"/>
      <c r="C87" s="150" t="s">
        <v>31</v>
      </c>
      <c r="D87" s="26">
        <v>30</v>
      </c>
      <c r="E87" s="27">
        <v>2.5499999999999998</v>
      </c>
      <c r="F87" s="27">
        <v>0.21</v>
      </c>
      <c r="G87" s="27">
        <v>15.09</v>
      </c>
      <c r="H87" s="28">
        <v>72</v>
      </c>
    </row>
    <row r="88" spans="2:8" ht="33.75" thickBot="1">
      <c r="B88" s="22"/>
      <c r="C88" s="150"/>
      <c r="D88" s="61"/>
      <c r="E88" s="139"/>
      <c r="F88" s="62"/>
      <c r="G88" s="62"/>
      <c r="H88" s="63"/>
    </row>
    <row r="89" spans="2:8" ht="33.75" thickBot="1">
      <c r="B89" s="32"/>
      <c r="C89" s="151" t="s">
        <v>223</v>
      </c>
      <c r="D89" s="33">
        <f>H89/H97*100</f>
        <v>21.786110103884347</v>
      </c>
      <c r="E89" s="34">
        <f>SUM(E82:E88)</f>
        <v>20.560000000000002</v>
      </c>
      <c r="F89" s="34">
        <f>SUM(F82:F88)</f>
        <v>10.66</v>
      </c>
      <c r="G89" s="52">
        <f>SUM(G82:G88)</f>
        <v>67.81</v>
      </c>
      <c r="H89" s="35">
        <f>SUM(H82:H88)</f>
        <v>425.38600000000002</v>
      </c>
    </row>
    <row r="90" spans="2:8">
      <c r="B90" s="22"/>
      <c r="C90" s="150"/>
      <c r="D90" s="64"/>
      <c r="E90" s="65"/>
      <c r="F90" s="65"/>
      <c r="G90" s="7"/>
      <c r="H90" s="71"/>
    </row>
    <row r="91" spans="2:8">
      <c r="B91" s="22"/>
      <c r="C91" s="150" t="s">
        <v>48</v>
      </c>
      <c r="D91" s="26">
        <v>180</v>
      </c>
      <c r="E91" s="27">
        <v>5.04</v>
      </c>
      <c r="F91" s="27">
        <v>5.76</v>
      </c>
      <c r="G91" s="27">
        <v>7.38</v>
      </c>
      <c r="H91" s="28">
        <v>100.8</v>
      </c>
    </row>
    <row r="92" spans="2:8">
      <c r="B92" s="22"/>
      <c r="C92" s="150" t="s">
        <v>31</v>
      </c>
      <c r="D92" s="23">
        <v>25</v>
      </c>
      <c r="E92" s="24">
        <v>2.13</v>
      </c>
      <c r="F92" s="24">
        <v>0.18</v>
      </c>
      <c r="G92" s="24">
        <v>12.58</v>
      </c>
      <c r="H92" s="25">
        <v>60</v>
      </c>
    </row>
    <row r="93" spans="2:8">
      <c r="B93" s="22"/>
      <c r="C93" s="103" t="s">
        <v>150</v>
      </c>
      <c r="D93" s="23">
        <v>15</v>
      </c>
      <c r="E93" s="24">
        <v>0.12</v>
      </c>
      <c r="F93" s="24">
        <v>0</v>
      </c>
      <c r="G93" s="24">
        <v>12.05</v>
      </c>
      <c r="H93" s="25">
        <v>47.1</v>
      </c>
    </row>
    <row r="94" spans="2:8" ht="33.75" thickBot="1">
      <c r="B94" s="22"/>
      <c r="C94" s="150"/>
      <c r="D94" s="61"/>
      <c r="E94" s="62"/>
      <c r="F94" s="62"/>
      <c r="G94" s="62"/>
      <c r="H94" s="63"/>
    </row>
    <row r="95" spans="2:8" ht="33.75" thickBot="1">
      <c r="B95" s="32"/>
      <c r="C95" s="151" t="s">
        <v>209</v>
      </c>
      <c r="D95" s="33">
        <f>H95/H97*100</f>
        <v>10.647581938751053</v>
      </c>
      <c r="E95" s="34">
        <f>SUM(E91:E94)</f>
        <v>7.29</v>
      </c>
      <c r="F95" s="34">
        <f>SUM(F91:F94)</f>
        <v>5.9399999999999995</v>
      </c>
      <c r="G95" s="52">
        <f>SUM(G91:G94)</f>
        <v>32.010000000000005</v>
      </c>
      <c r="H95" s="35">
        <f>SUM(H91:H94)</f>
        <v>207.9</v>
      </c>
    </row>
    <row r="96" spans="2:8" ht="33.75" thickBot="1">
      <c r="B96" s="22"/>
      <c r="C96" s="148"/>
      <c r="D96" s="47"/>
      <c r="E96" s="34"/>
      <c r="F96" s="34"/>
      <c r="G96" s="52"/>
      <c r="H96" s="35"/>
    </row>
    <row r="97" spans="2:8" ht="33.75" thickBot="1">
      <c r="B97" s="32"/>
      <c r="C97" s="151" t="s">
        <v>206</v>
      </c>
      <c r="D97" s="55">
        <f>D65+D71+D80+D89+D95</f>
        <v>100</v>
      </c>
      <c r="E97" s="34">
        <f>E65+E71+E80+E89+E95</f>
        <v>77.150000000000006</v>
      </c>
      <c r="F97" s="34">
        <f>F65+F71+F80+F89+F95</f>
        <v>59.379999999999995</v>
      </c>
      <c r="G97" s="34">
        <f>G65+G71+G80+G89+G95</f>
        <v>291.64</v>
      </c>
      <c r="H97" s="35">
        <f>H65+H71+H80+H89+H95</f>
        <v>1952.556</v>
      </c>
    </row>
    <row r="98" spans="2:8" ht="33.75" thickBot="1">
      <c r="B98" s="32"/>
      <c r="C98" s="151" t="s">
        <v>182</v>
      </c>
      <c r="D98" s="51"/>
      <c r="E98" s="52"/>
      <c r="F98" s="52"/>
      <c r="G98" s="52"/>
      <c r="H98" s="53">
        <v>1500</v>
      </c>
    </row>
    <row r="99" spans="2:8" ht="33.75" thickBot="1">
      <c r="B99" s="54"/>
      <c r="C99" s="151" t="s">
        <v>18</v>
      </c>
      <c r="D99" s="55"/>
      <c r="E99" s="288">
        <v>1</v>
      </c>
      <c r="F99" s="288">
        <f>F97/E97</f>
        <v>0.7696694750486065</v>
      </c>
      <c r="G99" s="288">
        <v>4</v>
      </c>
      <c r="H99" s="35"/>
    </row>
    <row r="100" spans="2:8">
      <c r="C100" s="146"/>
      <c r="D100" s="6"/>
      <c r="E100" s="7"/>
      <c r="F100" s="7"/>
      <c r="G100" s="7"/>
      <c r="H100" s="7"/>
    </row>
    <row r="101" spans="2:8" ht="33.75" thickBot="1">
      <c r="C101" s="146"/>
      <c r="D101" s="6"/>
      <c r="E101" s="7"/>
      <c r="F101" s="7"/>
      <c r="G101" s="7"/>
      <c r="H101" s="7"/>
    </row>
    <row r="102" spans="2:8" ht="57.6" customHeight="1" thickBot="1">
      <c r="B102" s="327" t="s">
        <v>306</v>
      </c>
      <c r="C102" s="147" t="s">
        <v>36</v>
      </c>
      <c r="D102" s="331" t="s">
        <v>19</v>
      </c>
      <c r="E102" s="332"/>
      <c r="F102" s="332"/>
      <c r="G102" s="332"/>
      <c r="H102" s="333"/>
    </row>
    <row r="103" spans="2:8" ht="33.75" thickBot="1">
      <c r="B103" s="328"/>
      <c r="C103" s="148"/>
      <c r="D103" s="10"/>
      <c r="E103" s="11"/>
      <c r="F103" s="12" t="s">
        <v>57</v>
      </c>
      <c r="G103" s="12"/>
      <c r="H103" s="13"/>
    </row>
    <row r="104" spans="2:8" ht="36" customHeight="1" thickBot="1">
      <c r="B104" s="329"/>
      <c r="C104" s="149" t="s">
        <v>20</v>
      </c>
      <c r="D104" s="14" t="s">
        <v>37</v>
      </c>
      <c r="E104" s="15" t="s">
        <v>68</v>
      </c>
      <c r="F104" s="15" t="s">
        <v>69</v>
      </c>
      <c r="G104" s="16" t="s">
        <v>70</v>
      </c>
      <c r="H104" s="17" t="s">
        <v>72</v>
      </c>
    </row>
    <row r="105" spans="2:8">
      <c r="B105" s="18"/>
      <c r="C105" s="153"/>
      <c r="D105" s="14"/>
      <c r="E105" s="58"/>
      <c r="F105" s="58"/>
      <c r="G105" s="59"/>
      <c r="H105" s="60"/>
    </row>
    <row r="106" spans="2:8">
      <c r="B106" s="22" t="s">
        <v>341</v>
      </c>
      <c r="C106" s="150" t="s">
        <v>185</v>
      </c>
      <c r="D106" s="26">
        <v>100</v>
      </c>
      <c r="E106" s="27">
        <v>4.12</v>
      </c>
      <c r="F106" s="27">
        <v>3.97</v>
      </c>
      <c r="G106" s="27">
        <v>19.37</v>
      </c>
      <c r="H106" s="28">
        <v>131.18</v>
      </c>
    </row>
    <row r="107" spans="2:8">
      <c r="B107" s="22" t="s">
        <v>342</v>
      </c>
      <c r="C107" s="150" t="s">
        <v>2</v>
      </c>
      <c r="D107" s="26">
        <v>70</v>
      </c>
      <c r="E107" s="27">
        <v>7.34</v>
      </c>
      <c r="F107" s="27">
        <v>9.8699999999999992</v>
      </c>
      <c r="G107" s="27">
        <v>3.83</v>
      </c>
      <c r="H107" s="28">
        <v>136.12</v>
      </c>
    </row>
    <row r="108" spans="2:8">
      <c r="B108" s="22" t="s">
        <v>397</v>
      </c>
      <c r="C108" s="150" t="s">
        <v>439</v>
      </c>
      <c r="D108" s="26">
        <v>180</v>
      </c>
      <c r="E108" s="27">
        <v>4.68</v>
      </c>
      <c r="F108" s="27">
        <v>4.01</v>
      </c>
      <c r="G108" s="27">
        <v>19.89</v>
      </c>
      <c r="H108" s="28">
        <v>134.41</v>
      </c>
    </row>
    <row r="109" spans="2:8">
      <c r="B109" s="22"/>
      <c r="C109" s="150" t="s">
        <v>31</v>
      </c>
      <c r="D109" s="26">
        <v>15</v>
      </c>
      <c r="E109" s="27">
        <v>1.28</v>
      </c>
      <c r="F109" s="27">
        <v>0.11</v>
      </c>
      <c r="G109" s="27">
        <v>7.55</v>
      </c>
      <c r="H109" s="28">
        <v>36</v>
      </c>
    </row>
    <row r="110" spans="2:8">
      <c r="B110" s="22"/>
      <c r="C110" s="103" t="s">
        <v>44</v>
      </c>
      <c r="D110" s="26">
        <v>5</v>
      </c>
      <c r="E110" s="27">
        <v>0.05</v>
      </c>
      <c r="F110" s="27">
        <v>3.55</v>
      </c>
      <c r="G110" s="27">
        <v>0</v>
      </c>
      <c r="H110" s="28">
        <v>35</v>
      </c>
    </row>
    <row r="111" spans="2:8" ht="33.75" thickBot="1">
      <c r="B111" s="22"/>
      <c r="C111" s="103"/>
      <c r="D111" s="76"/>
      <c r="E111" s="77"/>
      <c r="F111" s="77"/>
      <c r="G111" s="78"/>
      <c r="H111" s="79"/>
    </row>
    <row r="112" spans="2:8" ht="33.75" thickBot="1">
      <c r="B112" s="32"/>
      <c r="C112" s="151" t="s">
        <v>221</v>
      </c>
      <c r="D112" s="33">
        <f>H112/H143*100</f>
        <v>25.027716802576951</v>
      </c>
      <c r="E112" s="34">
        <f>SUM(E106:E110)</f>
        <v>17.470000000000002</v>
      </c>
      <c r="F112" s="34">
        <f>SUM(F106:F110)</f>
        <v>21.51</v>
      </c>
      <c r="G112" s="52">
        <f>SUM(G106:G110)</f>
        <v>50.64</v>
      </c>
      <c r="H112" s="35">
        <f>SUM(H106:H110)</f>
        <v>472.71000000000004</v>
      </c>
    </row>
    <row r="113" spans="2:8">
      <c r="B113" s="22"/>
      <c r="C113" s="148"/>
      <c r="D113" s="64"/>
      <c r="E113" s="65"/>
      <c r="F113" s="66"/>
      <c r="G113" s="67"/>
      <c r="H113" s="68"/>
    </row>
    <row r="114" spans="2:8">
      <c r="B114" s="22"/>
      <c r="C114" s="150" t="s">
        <v>4</v>
      </c>
      <c r="D114" s="26">
        <v>200</v>
      </c>
      <c r="E114" s="27">
        <v>0.8</v>
      </c>
      <c r="F114" s="27">
        <v>0</v>
      </c>
      <c r="G114" s="27">
        <v>23.4</v>
      </c>
      <c r="H114" s="28">
        <v>100</v>
      </c>
    </row>
    <row r="115" spans="2:8">
      <c r="B115" s="22"/>
      <c r="C115" s="103" t="s">
        <v>437</v>
      </c>
      <c r="D115" s="23">
        <v>20</v>
      </c>
      <c r="E115" s="24">
        <v>0</v>
      </c>
      <c r="F115" s="24">
        <v>0</v>
      </c>
      <c r="G115" s="24">
        <v>16.2</v>
      </c>
      <c r="H115" s="25">
        <v>60</v>
      </c>
    </row>
    <row r="116" spans="2:8">
      <c r="B116" s="22"/>
      <c r="C116" s="150" t="s">
        <v>41</v>
      </c>
      <c r="D116" s="23">
        <v>130</v>
      </c>
      <c r="E116" s="24">
        <v>0.26</v>
      </c>
      <c r="F116" s="24">
        <v>0</v>
      </c>
      <c r="G116" s="24">
        <v>13.52</v>
      </c>
      <c r="H116" s="25">
        <v>45.5</v>
      </c>
    </row>
    <row r="117" spans="2:8" ht="33.75" thickBot="1">
      <c r="B117" s="22"/>
      <c r="C117" s="148"/>
      <c r="D117" s="64"/>
      <c r="E117" s="66"/>
      <c r="F117" s="66"/>
      <c r="G117" s="67"/>
      <c r="H117" s="68"/>
    </row>
    <row r="118" spans="2:8" ht="66.75" thickBot="1">
      <c r="B118" s="32"/>
      <c r="C118" s="151" t="s">
        <v>207</v>
      </c>
      <c r="D118" s="33">
        <f>H118/H143*100</f>
        <v>10.880234822469511</v>
      </c>
      <c r="E118" s="34">
        <f>SUM(E114:E117)</f>
        <v>1.06</v>
      </c>
      <c r="F118" s="34">
        <f>SUM(F114:F117)</f>
        <v>0</v>
      </c>
      <c r="G118" s="52">
        <f>SUM(G114:G117)</f>
        <v>53.11999999999999</v>
      </c>
      <c r="H118" s="35">
        <f>SUM(H114:H117)</f>
        <v>205.5</v>
      </c>
    </row>
    <row r="119" spans="2:8">
      <c r="B119" s="22"/>
      <c r="C119" s="150"/>
      <c r="D119" s="14"/>
      <c r="E119" s="58"/>
      <c r="F119" s="58"/>
      <c r="G119" s="59"/>
      <c r="H119" s="60"/>
    </row>
    <row r="120" spans="2:8">
      <c r="B120" s="22" t="s">
        <v>455</v>
      </c>
      <c r="C120" s="150" t="s">
        <v>456</v>
      </c>
      <c r="D120" s="26">
        <v>60</v>
      </c>
      <c r="E120" s="27">
        <v>0.61</v>
      </c>
      <c r="F120" s="27">
        <v>4.92</v>
      </c>
      <c r="G120" s="27">
        <v>5.22</v>
      </c>
      <c r="H120" s="28">
        <v>67.22</v>
      </c>
    </row>
    <row r="121" spans="2:8">
      <c r="B121" s="22" t="s">
        <v>236</v>
      </c>
      <c r="C121" s="150" t="s">
        <v>378</v>
      </c>
      <c r="D121" s="26">
        <v>200</v>
      </c>
      <c r="E121" s="27">
        <v>1.79</v>
      </c>
      <c r="F121" s="27">
        <v>2.08</v>
      </c>
      <c r="G121" s="27">
        <v>14.38</v>
      </c>
      <c r="H121" s="28">
        <v>81.94</v>
      </c>
    </row>
    <row r="122" spans="2:8">
      <c r="B122" s="22" t="s">
        <v>397</v>
      </c>
      <c r="C122" s="150" t="s">
        <v>443</v>
      </c>
      <c r="D122" s="26">
        <v>60</v>
      </c>
      <c r="E122" s="69">
        <v>9.6</v>
      </c>
      <c r="F122" s="69">
        <v>10.8</v>
      </c>
      <c r="G122" s="69">
        <v>1.83</v>
      </c>
      <c r="H122" s="28">
        <v>144</v>
      </c>
    </row>
    <row r="123" spans="2:8">
      <c r="B123" s="22" t="s">
        <v>329</v>
      </c>
      <c r="C123" s="150" t="s">
        <v>51</v>
      </c>
      <c r="D123" s="26">
        <v>150</v>
      </c>
      <c r="E123" s="27">
        <v>3.21</v>
      </c>
      <c r="F123" s="27">
        <v>4.53</v>
      </c>
      <c r="G123" s="27">
        <v>14.43</v>
      </c>
      <c r="H123" s="28">
        <v>117.46</v>
      </c>
    </row>
    <row r="124" spans="2:8">
      <c r="B124" s="22" t="s">
        <v>338</v>
      </c>
      <c r="C124" s="150" t="s">
        <v>5</v>
      </c>
      <c r="D124" s="26">
        <v>200</v>
      </c>
      <c r="E124" s="27">
        <v>0.38</v>
      </c>
      <c r="F124" s="27">
        <v>0</v>
      </c>
      <c r="G124" s="27">
        <v>24.33</v>
      </c>
      <c r="H124" s="28">
        <v>95.26</v>
      </c>
    </row>
    <row r="125" spans="2:8">
      <c r="B125" s="22"/>
      <c r="C125" s="103" t="s">
        <v>39</v>
      </c>
      <c r="D125" s="23">
        <v>60</v>
      </c>
      <c r="E125" s="24">
        <v>3.96</v>
      </c>
      <c r="F125" s="24">
        <v>0.72</v>
      </c>
      <c r="G125" s="24">
        <v>31.2</v>
      </c>
      <c r="H125" s="25">
        <v>108.3</v>
      </c>
    </row>
    <row r="126" spans="2:8" ht="33.75" thickBot="1">
      <c r="B126" s="22"/>
      <c r="C126" s="150"/>
      <c r="D126" s="61"/>
      <c r="E126" s="62"/>
      <c r="F126" s="62"/>
      <c r="G126" s="62"/>
      <c r="H126" s="63"/>
    </row>
    <row r="127" spans="2:8" ht="33.75" thickBot="1">
      <c r="B127" s="32"/>
      <c r="C127" s="151" t="s">
        <v>222</v>
      </c>
      <c r="D127" s="33">
        <f>H127/H143*100</f>
        <v>32.517871646055106</v>
      </c>
      <c r="E127" s="34">
        <f>SUM(E120:E126)</f>
        <v>19.55</v>
      </c>
      <c r="F127" s="34">
        <f>SUM(F120:F126)</f>
        <v>23.05</v>
      </c>
      <c r="G127" s="52">
        <f>SUM(G120:G126)</f>
        <v>91.39</v>
      </c>
      <c r="H127" s="35">
        <f>SUM(H120:H126)</f>
        <v>614.17999999999995</v>
      </c>
    </row>
    <row r="128" spans="2:8">
      <c r="B128" s="22"/>
      <c r="C128" s="153"/>
      <c r="D128" s="14"/>
      <c r="E128" s="58"/>
      <c r="F128" s="58"/>
      <c r="G128" s="59"/>
      <c r="H128" s="60"/>
    </row>
    <row r="129" spans="2:8">
      <c r="B129" s="22" t="s">
        <v>321</v>
      </c>
      <c r="C129" s="150" t="s">
        <v>123</v>
      </c>
      <c r="D129" s="26">
        <v>50</v>
      </c>
      <c r="E129" s="27">
        <v>4.9000000000000004</v>
      </c>
      <c r="F129" s="27">
        <v>10.52</v>
      </c>
      <c r="G129" s="27">
        <v>0.72</v>
      </c>
      <c r="H129" s="28">
        <v>119.7</v>
      </c>
    </row>
    <row r="130" spans="2:8">
      <c r="B130" s="22" t="s">
        <v>340</v>
      </c>
      <c r="C130" s="150" t="s">
        <v>56</v>
      </c>
      <c r="D130" s="26">
        <v>130</v>
      </c>
      <c r="E130" s="27">
        <v>2.33</v>
      </c>
      <c r="F130" s="27">
        <v>3.61</v>
      </c>
      <c r="G130" s="27">
        <v>19.100000000000001</v>
      </c>
      <c r="H130" s="28">
        <v>114.75</v>
      </c>
    </row>
    <row r="131" spans="2:8">
      <c r="B131" s="22" t="s">
        <v>447</v>
      </c>
      <c r="C131" s="150" t="s">
        <v>450</v>
      </c>
      <c r="D131" s="26" t="s">
        <v>449</v>
      </c>
      <c r="E131" s="27">
        <v>0.08</v>
      </c>
      <c r="F131" s="27">
        <v>0</v>
      </c>
      <c r="G131" s="27">
        <v>14.11</v>
      </c>
      <c r="H131" s="28">
        <v>55.55</v>
      </c>
    </row>
    <row r="132" spans="2:8">
      <c r="B132" s="22"/>
      <c r="C132" s="150" t="s">
        <v>39</v>
      </c>
      <c r="D132" s="23">
        <v>30</v>
      </c>
      <c r="E132" s="24">
        <v>1.98</v>
      </c>
      <c r="F132" s="24">
        <v>0.36</v>
      </c>
      <c r="G132" s="24">
        <v>15.6</v>
      </c>
      <c r="H132" s="25">
        <v>54.156000000000006</v>
      </c>
    </row>
    <row r="133" spans="2:8">
      <c r="B133" s="22"/>
      <c r="C133" s="150" t="s">
        <v>31</v>
      </c>
      <c r="D133" s="26">
        <v>30</v>
      </c>
      <c r="E133" s="27">
        <v>2.5499999999999998</v>
      </c>
      <c r="F133" s="27">
        <v>0.21</v>
      </c>
      <c r="G133" s="27">
        <v>15.09</v>
      </c>
      <c r="H133" s="28">
        <v>72</v>
      </c>
    </row>
    <row r="134" spans="2:8" ht="33.75" thickBot="1">
      <c r="B134" s="22"/>
      <c r="C134" s="150"/>
      <c r="D134" s="61"/>
      <c r="E134" s="62"/>
      <c r="F134" s="62"/>
      <c r="G134" s="62"/>
      <c r="H134" s="63"/>
    </row>
    <row r="135" spans="2:8" ht="33.75" thickBot="1">
      <c r="B135" s="32"/>
      <c r="C135" s="151" t="s">
        <v>223</v>
      </c>
      <c r="D135" s="33">
        <f>H135/H143*100</f>
        <v>22.033455001360693</v>
      </c>
      <c r="E135" s="34">
        <f>SUM(E129:E134)</f>
        <v>11.84</v>
      </c>
      <c r="F135" s="34">
        <f>SUM(F129:F134)</f>
        <v>14.7</v>
      </c>
      <c r="G135" s="52">
        <f>SUM(G129:G134)</f>
        <v>64.62</v>
      </c>
      <c r="H135" s="35">
        <f>SUM(H129:H134)</f>
        <v>416.15600000000001</v>
      </c>
    </row>
    <row r="136" spans="2:8">
      <c r="B136" s="22"/>
      <c r="C136" s="150"/>
      <c r="D136" s="14"/>
      <c r="E136" s="58"/>
      <c r="F136" s="58"/>
      <c r="G136" s="59"/>
      <c r="H136" s="60"/>
    </row>
    <row r="137" spans="2:8">
      <c r="B137" s="22"/>
      <c r="C137" s="150" t="s">
        <v>48</v>
      </c>
      <c r="D137" s="26">
        <v>180</v>
      </c>
      <c r="E137" s="27">
        <v>5.04</v>
      </c>
      <c r="F137" s="27">
        <v>5.76</v>
      </c>
      <c r="G137" s="27">
        <v>7.38</v>
      </c>
      <c r="H137" s="28">
        <v>100.8</v>
      </c>
    </row>
    <row r="138" spans="2:8">
      <c r="B138" s="22"/>
      <c r="C138" s="150" t="s">
        <v>31</v>
      </c>
      <c r="D138" s="23">
        <v>20</v>
      </c>
      <c r="E138" s="24">
        <v>1.7</v>
      </c>
      <c r="F138" s="24">
        <v>0.14000000000000001</v>
      </c>
      <c r="G138" s="24">
        <v>10.06</v>
      </c>
      <c r="H138" s="25">
        <v>48</v>
      </c>
    </row>
    <row r="139" spans="2:8">
      <c r="B139" s="22"/>
      <c r="C139" s="103" t="s">
        <v>150</v>
      </c>
      <c r="D139" s="23">
        <v>10</v>
      </c>
      <c r="E139" s="24">
        <v>0.08</v>
      </c>
      <c r="F139" s="24">
        <v>0</v>
      </c>
      <c r="G139" s="24">
        <v>8.0299999999999994</v>
      </c>
      <c r="H139" s="25">
        <v>31.4</v>
      </c>
    </row>
    <row r="140" spans="2:8" ht="33.75" thickBot="1">
      <c r="B140" s="22"/>
      <c r="C140" s="150"/>
      <c r="D140" s="61"/>
      <c r="E140" s="62"/>
      <c r="F140" s="62"/>
      <c r="G140" s="72"/>
      <c r="H140" s="63"/>
    </row>
    <row r="141" spans="2:8" ht="33.75" thickBot="1">
      <c r="B141" s="32"/>
      <c r="C141" s="151" t="s">
        <v>209</v>
      </c>
      <c r="D141" s="33">
        <f>H141/H143*100</f>
        <v>9.5407217275377434</v>
      </c>
      <c r="E141" s="34">
        <f>SUM(E137:E140)</f>
        <v>6.82</v>
      </c>
      <c r="F141" s="34">
        <f>SUM(F137:F140)</f>
        <v>5.8999999999999995</v>
      </c>
      <c r="G141" s="52">
        <f>SUM(G137:G140)</f>
        <v>25.47</v>
      </c>
      <c r="H141" s="35">
        <f>SUM(H137:H140)</f>
        <v>180.20000000000002</v>
      </c>
    </row>
    <row r="142" spans="2:8" ht="33.75" thickBot="1">
      <c r="B142" s="22"/>
      <c r="C142" s="148"/>
      <c r="D142" s="64"/>
      <c r="E142" s="66"/>
      <c r="F142" s="66"/>
      <c r="G142" s="67"/>
      <c r="H142" s="68"/>
    </row>
    <row r="143" spans="2:8" ht="33.75" thickBot="1">
      <c r="B143" s="32"/>
      <c r="C143" s="151" t="s">
        <v>206</v>
      </c>
      <c r="D143" s="55">
        <f>D112+D118+D127+D135+D141</f>
        <v>100</v>
      </c>
      <c r="E143" s="34">
        <f>E112+E118+E127+E135+E141</f>
        <v>56.74</v>
      </c>
      <c r="F143" s="34">
        <f>F112+F118+F127+F135+F141</f>
        <v>65.160000000000011</v>
      </c>
      <c r="G143" s="34">
        <f>G112+G118+G127+G135+G141</f>
        <v>285.24</v>
      </c>
      <c r="H143" s="35">
        <f>H112+H118+H127+H135+H141</f>
        <v>1888.7459999999999</v>
      </c>
    </row>
    <row r="144" spans="2:8" ht="33.75" thickBot="1">
      <c r="B144" s="32"/>
      <c r="C144" s="151" t="s">
        <v>182</v>
      </c>
      <c r="D144" s="51"/>
      <c r="E144" s="52"/>
      <c r="F144" s="52"/>
      <c r="G144" s="52"/>
      <c r="H144" s="53">
        <v>1500</v>
      </c>
    </row>
    <row r="145" spans="2:8" ht="33.75" thickBot="1">
      <c r="B145" s="54"/>
      <c r="C145" s="151" t="s">
        <v>18</v>
      </c>
      <c r="D145" s="51"/>
      <c r="E145" s="290">
        <v>1</v>
      </c>
      <c r="F145" s="290">
        <f>F143/E143</f>
        <v>1.1483961931617908</v>
      </c>
      <c r="G145" s="290">
        <v>4.3</v>
      </c>
      <c r="H145" s="53"/>
    </row>
    <row r="146" spans="2:8">
      <c r="C146" s="146"/>
      <c r="D146" s="6"/>
      <c r="E146" s="7"/>
      <c r="F146" s="7"/>
      <c r="G146" s="7"/>
      <c r="H146" s="7"/>
    </row>
    <row r="147" spans="2:8" ht="33.75" thickBot="1">
      <c r="C147" s="154"/>
      <c r="D147" s="56"/>
      <c r="E147" s="57"/>
      <c r="F147" s="57"/>
      <c r="G147" s="57"/>
      <c r="H147" s="57"/>
    </row>
    <row r="148" spans="2:8" ht="58.15" customHeight="1" thickBot="1">
      <c r="B148" s="327" t="s">
        <v>306</v>
      </c>
      <c r="C148" s="147" t="s">
        <v>36</v>
      </c>
      <c r="D148" s="331" t="s">
        <v>19</v>
      </c>
      <c r="E148" s="332"/>
      <c r="F148" s="332"/>
      <c r="G148" s="332"/>
      <c r="H148" s="333"/>
    </row>
    <row r="149" spans="2:8" ht="33.75" thickBot="1">
      <c r="B149" s="328"/>
      <c r="C149" s="148"/>
      <c r="D149" s="10"/>
      <c r="E149" s="11"/>
      <c r="F149" s="12" t="s">
        <v>57</v>
      </c>
      <c r="G149" s="12"/>
      <c r="H149" s="13"/>
    </row>
    <row r="150" spans="2:8" ht="34.5" customHeight="1" thickBot="1">
      <c r="B150" s="329"/>
      <c r="C150" s="149" t="s">
        <v>21</v>
      </c>
      <c r="D150" s="14" t="s">
        <v>37</v>
      </c>
      <c r="E150" s="15" t="s">
        <v>68</v>
      </c>
      <c r="F150" s="15" t="s">
        <v>69</v>
      </c>
      <c r="G150" s="16" t="s">
        <v>70</v>
      </c>
      <c r="H150" s="17" t="s">
        <v>72</v>
      </c>
    </row>
    <row r="151" spans="2:8">
      <c r="B151" s="18"/>
      <c r="C151" s="153"/>
      <c r="D151" s="14"/>
      <c r="E151" s="58"/>
      <c r="F151" s="58"/>
      <c r="G151" s="59"/>
      <c r="H151" s="60"/>
    </row>
    <row r="152" spans="2:8">
      <c r="B152" s="22" t="s">
        <v>513</v>
      </c>
      <c r="C152" s="150" t="s">
        <v>514</v>
      </c>
      <c r="D152" s="26">
        <v>150</v>
      </c>
      <c r="E152" s="27">
        <v>22.81</v>
      </c>
      <c r="F152" s="27">
        <v>16.16</v>
      </c>
      <c r="G152" s="27">
        <v>20.92</v>
      </c>
      <c r="H152" s="28">
        <v>327.9</v>
      </c>
    </row>
    <row r="153" spans="2:8">
      <c r="B153" s="22" t="s">
        <v>334</v>
      </c>
      <c r="C153" s="150" t="s">
        <v>3</v>
      </c>
      <c r="D153" s="26">
        <v>200</v>
      </c>
      <c r="E153" s="27">
        <v>0.03</v>
      </c>
      <c r="F153" s="27">
        <v>0.01</v>
      </c>
      <c r="G153" s="27">
        <v>9.01</v>
      </c>
      <c r="H153" s="28">
        <v>34.11</v>
      </c>
    </row>
    <row r="154" spans="2:8">
      <c r="B154" s="22"/>
      <c r="C154" s="150" t="s">
        <v>31</v>
      </c>
      <c r="D154" s="26">
        <v>20</v>
      </c>
      <c r="E154" s="27">
        <v>1.56</v>
      </c>
      <c r="F154" s="27">
        <v>0.28000000000000003</v>
      </c>
      <c r="G154" s="27">
        <v>9.7899999999999991</v>
      </c>
      <c r="H154" s="28">
        <v>48.8</v>
      </c>
    </row>
    <row r="155" spans="2:8" ht="33.75" thickBot="1">
      <c r="B155" s="22"/>
      <c r="C155" s="150"/>
      <c r="D155" s="64"/>
      <c r="E155" s="65"/>
      <c r="F155" s="65"/>
      <c r="G155" s="7"/>
      <c r="H155" s="71"/>
    </row>
    <row r="156" spans="2:8" ht="33.75" thickBot="1">
      <c r="B156" s="32"/>
      <c r="C156" s="151" t="s">
        <v>221</v>
      </c>
      <c r="D156" s="33">
        <f>H156/H187*100</f>
        <v>21.381031094382358</v>
      </c>
      <c r="E156" s="34">
        <f>SUM(E152:E155)</f>
        <v>24.4</v>
      </c>
      <c r="F156" s="34">
        <f>SUM(F152:F155)</f>
        <v>16.450000000000003</v>
      </c>
      <c r="G156" s="52">
        <f>SUM(G152:G155)</f>
        <v>39.72</v>
      </c>
      <c r="H156" s="35">
        <f>SUM(H152:H155)</f>
        <v>410.81</v>
      </c>
    </row>
    <row r="157" spans="2:8">
      <c r="B157" s="22"/>
      <c r="C157" s="148"/>
      <c r="D157" s="64"/>
      <c r="E157" s="65"/>
      <c r="F157" s="66"/>
      <c r="G157" s="67"/>
      <c r="H157" s="68"/>
    </row>
    <row r="158" spans="2:8">
      <c r="B158" s="22" t="s">
        <v>324</v>
      </c>
      <c r="C158" s="150" t="s">
        <v>53</v>
      </c>
      <c r="D158" s="26">
        <v>200</v>
      </c>
      <c r="E158" s="27">
        <v>5.2</v>
      </c>
      <c r="F158" s="27">
        <v>5.6</v>
      </c>
      <c r="G158" s="27">
        <v>8.6</v>
      </c>
      <c r="H158" s="28">
        <v>104</v>
      </c>
    </row>
    <row r="159" spans="2:8">
      <c r="B159" s="22"/>
      <c r="C159" s="103" t="s">
        <v>435</v>
      </c>
      <c r="D159" s="23">
        <v>15</v>
      </c>
      <c r="E159" s="24">
        <v>0.84</v>
      </c>
      <c r="F159" s="24">
        <v>3.9</v>
      </c>
      <c r="G159" s="24">
        <v>8.27</v>
      </c>
      <c r="H159" s="25">
        <v>72</v>
      </c>
    </row>
    <row r="160" spans="2:8">
      <c r="B160" s="22"/>
      <c r="C160" s="103" t="s">
        <v>41</v>
      </c>
      <c r="D160" s="23">
        <v>130</v>
      </c>
      <c r="E160" s="24">
        <v>0.26</v>
      </c>
      <c r="F160" s="24">
        <v>0</v>
      </c>
      <c r="G160" s="233">
        <v>13.52</v>
      </c>
      <c r="H160" s="25">
        <v>45.5</v>
      </c>
    </row>
    <row r="161" spans="2:8" ht="33.75" thickBot="1">
      <c r="B161" s="22"/>
      <c r="C161" s="148" t="s">
        <v>65</v>
      </c>
      <c r="D161" s="64"/>
      <c r="E161" s="66"/>
      <c r="F161" s="66"/>
      <c r="G161" s="67"/>
      <c r="H161" s="68"/>
    </row>
    <row r="162" spans="2:8" ht="66.75" thickBot="1">
      <c r="B162" s="32"/>
      <c r="C162" s="151" t="s">
        <v>207</v>
      </c>
      <c r="D162" s="33">
        <f>H162/H187*100</f>
        <v>11.528196459204237</v>
      </c>
      <c r="E162" s="34">
        <f>SUM(E158:E161)</f>
        <v>6.3</v>
      </c>
      <c r="F162" s="34">
        <f>SUM(F158:F161)</f>
        <v>9.5</v>
      </c>
      <c r="G162" s="52">
        <f>SUM(G158:G161)</f>
        <v>30.389999999999997</v>
      </c>
      <c r="H162" s="35">
        <f>SUM(H158:H161)</f>
        <v>221.5</v>
      </c>
    </row>
    <row r="163" spans="2:8">
      <c r="B163" s="22"/>
      <c r="C163" s="150"/>
      <c r="D163" s="73"/>
      <c r="E163" s="74"/>
      <c r="F163" s="74"/>
      <c r="G163" s="74"/>
      <c r="H163" s="75"/>
    </row>
    <row r="164" spans="2:8">
      <c r="B164" s="22" t="s">
        <v>419</v>
      </c>
      <c r="C164" s="103" t="s">
        <v>463</v>
      </c>
      <c r="D164" s="23">
        <v>60</v>
      </c>
      <c r="E164" s="24">
        <v>1.1000000000000001</v>
      </c>
      <c r="F164" s="24">
        <v>4.2699999999999996</v>
      </c>
      <c r="G164" s="24">
        <v>4.03</v>
      </c>
      <c r="H164" s="25">
        <v>58.86</v>
      </c>
    </row>
    <row r="165" spans="2:8">
      <c r="B165" s="22" t="s">
        <v>326</v>
      </c>
      <c r="C165" s="150" t="s">
        <v>58</v>
      </c>
      <c r="D165" s="26" t="s">
        <v>45</v>
      </c>
      <c r="E165" s="27">
        <v>1.63</v>
      </c>
      <c r="F165" s="27">
        <v>4.07</v>
      </c>
      <c r="G165" s="27">
        <v>7.86</v>
      </c>
      <c r="H165" s="28">
        <v>76.98</v>
      </c>
    </row>
    <row r="166" spans="2:8">
      <c r="B166" s="22" t="s">
        <v>344</v>
      </c>
      <c r="C166" s="150" t="s">
        <v>10</v>
      </c>
      <c r="D166" s="26">
        <v>70</v>
      </c>
      <c r="E166" s="27">
        <v>12.77</v>
      </c>
      <c r="F166" s="27">
        <v>6.06</v>
      </c>
      <c r="G166" s="27">
        <v>3.1</v>
      </c>
      <c r="H166" s="28">
        <v>119.96</v>
      </c>
    </row>
    <row r="167" spans="2:8">
      <c r="B167" s="22" t="s">
        <v>345</v>
      </c>
      <c r="C167" s="150" t="s">
        <v>151</v>
      </c>
      <c r="D167" s="26">
        <v>130</v>
      </c>
      <c r="E167" s="27">
        <v>2.6</v>
      </c>
      <c r="F167" s="27">
        <v>2.79</v>
      </c>
      <c r="G167" s="27">
        <v>16.45</v>
      </c>
      <c r="H167" s="27">
        <v>101</v>
      </c>
    </row>
    <row r="168" spans="2:8">
      <c r="B168" s="22" t="s">
        <v>346</v>
      </c>
      <c r="C168" s="150" t="s">
        <v>52</v>
      </c>
      <c r="D168" s="26">
        <v>200</v>
      </c>
      <c r="E168" s="27">
        <v>0.28000000000000003</v>
      </c>
      <c r="F168" s="27">
        <v>0</v>
      </c>
      <c r="G168" s="27">
        <v>30.04</v>
      </c>
      <c r="H168" s="28">
        <v>118.17</v>
      </c>
    </row>
    <row r="169" spans="2:8">
      <c r="B169" s="22"/>
      <c r="C169" s="103" t="s">
        <v>39</v>
      </c>
      <c r="D169" s="23">
        <v>70</v>
      </c>
      <c r="E169" s="24">
        <v>4.62</v>
      </c>
      <c r="F169" s="24">
        <v>0.84</v>
      </c>
      <c r="G169" s="24">
        <v>36.4</v>
      </c>
      <c r="H169" s="25">
        <v>126.35</v>
      </c>
    </row>
    <row r="170" spans="2:8" ht="33.75" thickBot="1">
      <c r="B170" s="22"/>
      <c r="C170" s="103"/>
      <c r="D170" s="76"/>
      <c r="E170" s="77"/>
      <c r="F170" s="77"/>
      <c r="G170" s="77"/>
      <c r="H170" s="77"/>
    </row>
    <row r="171" spans="2:8" ht="33.75" thickBot="1">
      <c r="B171" s="32"/>
      <c r="C171" s="151" t="s">
        <v>222</v>
      </c>
      <c r="D171" s="33">
        <f>H171/H187*100</f>
        <v>31.296320969971518</v>
      </c>
      <c r="E171" s="34">
        <f>SUM(E164:E169)</f>
        <v>23.000000000000004</v>
      </c>
      <c r="F171" s="34">
        <f>SUM(F164:F169)</f>
        <v>18.029999999999998</v>
      </c>
      <c r="G171" s="52">
        <f>SUM(G164:G169)</f>
        <v>97.88</v>
      </c>
      <c r="H171" s="35">
        <f>SUM(H164:H169)</f>
        <v>601.32000000000005</v>
      </c>
    </row>
    <row r="172" spans="2:8">
      <c r="B172" s="22"/>
      <c r="C172" s="148"/>
      <c r="D172" s="64"/>
      <c r="E172" s="66"/>
      <c r="F172" s="66"/>
      <c r="G172" s="67"/>
      <c r="H172" s="68"/>
    </row>
    <row r="173" spans="2:8">
      <c r="B173" s="22" t="s">
        <v>348</v>
      </c>
      <c r="C173" s="150" t="s">
        <v>202</v>
      </c>
      <c r="D173" s="26">
        <v>70</v>
      </c>
      <c r="E173" s="27">
        <v>8.94</v>
      </c>
      <c r="F173" s="27">
        <v>9.14</v>
      </c>
      <c r="G173" s="27">
        <v>9.98</v>
      </c>
      <c r="H173" s="28">
        <v>161.76</v>
      </c>
    </row>
    <row r="174" spans="2:8">
      <c r="B174" s="22" t="s">
        <v>347</v>
      </c>
      <c r="C174" s="150" t="s">
        <v>131</v>
      </c>
      <c r="D174" s="26">
        <v>130</v>
      </c>
      <c r="E174" s="69">
        <v>1.79</v>
      </c>
      <c r="F174" s="69">
        <v>2.77</v>
      </c>
      <c r="G174" s="69">
        <v>18.239999999999998</v>
      </c>
      <c r="H174" s="70">
        <v>107.51</v>
      </c>
    </row>
    <row r="175" spans="2:8">
      <c r="B175" s="22" t="s">
        <v>335</v>
      </c>
      <c r="C175" s="150" t="s">
        <v>23</v>
      </c>
      <c r="D175" s="26">
        <v>200</v>
      </c>
      <c r="E175" s="27">
        <v>0.14000000000000001</v>
      </c>
      <c r="F175" s="27">
        <v>0.14000000000000001</v>
      </c>
      <c r="G175" s="27">
        <v>21.49</v>
      </c>
      <c r="H175" s="28">
        <v>84.42</v>
      </c>
    </row>
    <row r="176" spans="2:8">
      <c r="B176" s="22"/>
      <c r="C176" s="150" t="s">
        <v>39</v>
      </c>
      <c r="D176" s="23">
        <v>30</v>
      </c>
      <c r="E176" s="24">
        <v>1.98</v>
      </c>
      <c r="F176" s="24">
        <v>0.36</v>
      </c>
      <c r="G176" s="24">
        <v>15.6</v>
      </c>
      <c r="H176" s="25">
        <v>54.156000000000006</v>
      </c>
    </row>
    <row r="177" spans="2:8">
      <c r="B177" s="22"/>
      <c r="C177" s="150" t="s">
        <v>31</v>
      </c>
      <c r="D177" s="26">
        <v>30</v>
      </c>
      <c r="E177" s="27">
        <v>2.5499999999999998</v>
      </c>
      <c r="F177" s="27">
        <v>0.21</v>
      </c>
      <c r="G177" s="27">
        <v>15.09</v>
      </c>
      <c r="H177" s="28">
        <v>72</v>
      </c>
    </row>
    <row r="178" spans="2:8" ht="33.75" thickBot="1">
      <c r="B178" s="22"/>
      <c r="C178" s="150"/>
      <c r="D178" s="64"/>
      <c r="E178" s="65"/>
      <c r="F178" s="65"/>
      <c r="G178" s="7"/>
      <c r="H178" s="71"/>
    </row>
    <row r="179" spans="2:8" ht="33.75" thickBot="1">
      <c r="B179" s="32"/>
      <c r="C179" s="151" t="s">
        <v>223</v>
      </c>
      <c r="D179" s="33">
        <f>H179/H187*100</f>
        <v>24.974081075229414</v>
      </c>
      <c r="E179" s="34">
        <f>SUM(E173:E178)</f>
        <v>15.400000000000002</v>
      </c>
      <c r="F179" s="34">
        <f>SUM(F173:F178)</f>
        <v>12.620000000000001</v>
      </c>
      <c r="G179" s="52">
        <f>SUM(G173:G178)</f>
        <v>80.399999999999991</v>
      </c>
      <c r="H179" s="35">
        <f>SUM(H173:H178)</f>
        <v>479.846</v>
      </c>
    </row>
    <row r="180" spans="2:8">
      <c r="B180" s="22"/>
      <c r="C180" s="150"/>
      <c r="D180" s="64"/>
      <c r="E180" s="65"/>
      <c r="F180" s="65"/>
      <c r="G180" s="7"/>
      <c r="H180" s="71"/>
    </row>
    <row r="181" spans="2:8">
      <c r="B181" s="22"/>
      <c r="C181" s="150" t="s">
        <v>48</v>
      </c>
      <c r="D181" s="26">
        <v>180</v>
      </c>
      <c r="E181" s="27">
        <v>5.04</v>
      </c>
      <c r="F181" s="27">
        <v>5.76</v>
      </c>
      <c r="G181" s="27">
        <v>7.38</v>
      </c>
      <c r="H181" s="28">
        <v>100.8</v>
      </c>
    </row>
    <row r="182" spans="2:8">
      <c r="B182" s="22"/>
      <c r="C182" s="150" t="s">
        <v>31</v>
      </c>
      <c r="D182" s="23">
        <v>25</v>
      </c>
      <c r="E182" s="24">
        <v>2.13</v>
      </c>
      <c r="F182" s="24">
        <v>0.18</v>
      </c>
      <c r="G182" s="24">
        <v>12.58</v>
      </c>
      <c r="H182" s="25">
        <v>60</v>
      </c>
    </row>
    <row r="183" spans="2:8">
      <c r="B183" s="22"/>
      <c r="C183" s="103" t="s">
        <v>150</v>
      </c>
      <c r="D183" s="23">
        <v>15</v>
      </c>
      <c r="E183" s="24">
        <v>0.12</v>
      </c>
      <c r="F183" s="24">
        <v>0</v>
      </c>
      <c r="G183" s="24">
        <v>12.05</v>
      </c>
      <c r="H183" s="25">
        <v>47.1</v>
      </c>
    </row>
    <row r="184" spans="2:8" ht="33.75" thickBot="1">
      <c r="B184" s="22"/>
      <c r="C184" s="150"/>
      <c r="D184" s="61"/>
      <c r="E184" s="62"/>
      <c r="F184" s="62"/>
      <c r="G184" s="72"/>
      <c r="H184" s="63"/>
    </row>
    <row r="185" spans="2:8" ht="33.75" thickBot="1">
      <c r="B185" s="32"/>
      <c r="C185" s="151" t="s">
        <v>209</v>
      </c>
      <c r="D185" s="33">
        <f>H185/H187*100</f>
        <v>10.820370401212463</v>
      </c>
      <c r="E185" s="34">
        <f>SUM(E181:E184)</f>
        <v>7.29</v>
      </c>
      <c r="F185" s="34">
        <f>SUM(F181:F184)</f>
        <v>5.9399999999999995</v>
      </c>
      <c r="G185" s="52">
        <f>SUM(G181:G184)</f>
        <v>32.010000000000005</v>
      </c>
      <c r="H185" s="35">
        <f>SUM(H181:H184)</f>
        <v>207.9</v>
      </c>
    </row>
    <row r="186" spans="2:8" ht="33.75" thickBot="1">
      <c r="B186" s="22"/>
      <c r="C186" s="148"/>
      <c r="D186" s="64"/>
      <c r="E186" s="66"/>
      <c r="F186" s="66"/>
      <c r="G186" s="67"/>
      <c r="H186" s="68"/>
    </row>
    <row r="187" spans="2:8" ht="33.75" thickBot="1">
      <c r="B187" s="32"/>
      <c r="C187" s="151" t="s">
        <v>206</v>
      </c>
      <c r="D187" s="55">
        <f>D156+D162+D171+D179+D185</f>
        <v>99.999999999999986</v>
      </c>
      <c r="E187" s="34">
        <f>E156+E162+E171+E179+E185</f>
        <v>76.390000000000015</v>
      </c>
      <c r="F187" s="34">
        <f>F156+F162+F171+F179+F185</f>
        <v>62.540000000000006</v>
      </c>
      <c r="G187" s="34">
        <f>G156+G162+G171+G179+G185</f>
        <v>280.39999999999998</v>
      </c>
      <c r="H187" s="35">
        <f>H156+H162+H171+H179+H185</f>
        <v>1921.3760000000002</v>
      </c>
    </row>
    <row r="188" spans="2:8" ht="33.75" thickBot="1">
      <c r="B188" s="32"/>
      <c r="C188" s="151" t="s">
        <v>182</v>
      </c>
      <c r="D188" s="51"/>
      <c r="E188" s="52"/>
      <c r="F188" s="52"/>
      <c r="G188" s="52"/>
      <c r="H188" s="53">
        <v>1500</v>
      </c>
    </row>
    <row r="189" spans="2:8" ht="33.75" thickBot="1">
      <c r="B189" s="54"/>
      <c r="C189" s="151" t="s">
        <v>18</v>
      </c>
      <c r="D189" s="55"/>
      <c r="E189" s="288">
        <v>1</v>
      </c>
      <c r="F189" s="288">
        <f>F187/E187</f>
        <v>0.81869354627569046</v>
      </c>
      <c r="G189" s="288">
        <f>G187/E187</f>
        <v>3.670637517999737</v>
      </c>
      <c r="H189" s="35"/>
    </row>
    <row r="190" spans="2:8">
      <c r="C190" s="155"/>
      <c r="D190" s="43"/>
      <c r="E190" s="67"/>
      <c r="F190" s="67"/>
      <c r="G190" s="67"/>
      <c r="H190" s="67"/>
    </row>
    <row r="191" spans="2:8" ht="33.75" thickBot="1">
      <c r="C191" s="154"/>
      <c r="D191" s="56"/>
      <c r="E191" s="56"/>
      <c r="F191" s="56"/>
      <c r="G191" s="56"/>
      <c r="H191" s="56"/>
    </row>
    <row r="192" spans="2:8" ht="60.6" customHeight="1" thickBot="1">
      <c r="B192" s="327" t="s">
        <v>306</v>
      </c>
      <c r="C192" s="147" t="s">
        <v>36</v>
      </c>
      <c r="D192" s="331" t="s">
        <v>19</v>
      </c>
      <c r="E192" s="332"/>
      <c r="F192" s="332"/>
      <c r="G192" s="332"/>
      <c r="H192" s="333"/>
    </row>
    <row r="193" spans="2:8" ht="33.75" thickBot="1">
      <c r="B193" s="328"/>
      <c r="C193" s="148"/>
      <c r="D193" s="10"/>
      <c r="E193" s="11"/>
      <c r="F193" s="12" t="s">
        <v>57</v>
      </c>
      <c r="G193" s="12"/>
      <c r="H193" s="13"/>
    </row>
    <row r="194" spans="2:8" ht="33" customHeight="1" thickBot="1">
      <c r="B194" s="329"/>
      <c r="C194" s="149" t="s">
        <v>22</v>
      </c>
      <c r="D194" s="14" t="s">
        <v>37</v>
      </c>
      <c r="E194" s="15" t="s">
        <v>68</v>
      </c>
      <c r="F194" s="15" t="s">
        <v>69</v>
      </c>
      <c r="G194" s="16" t="s">
        <v>70</v>
      </c>
      <c r="H194" s="17" t="s">
        <v>72</v>
      </c>
    </row>
    <row r="195" spans="2:8">
      <c r="B195" s="18"/>
      <c r="C195" s="153"/>
      <c r="D195" s="14"/>
      <c r="E195" s="58"/>
      <c r="F195" s="58"/>
      <c r="G195" s="59"/>
      <c r="H195" s="60"/>
    </row>
    <row r="196" spans="2:8">
      <c r="B196" s="22" t="s">
        <v>349</v>
      </c>
      <c r="C196" s="150" t="s">
        <v>187</v>
      </c>
      <c r="D196" s="26">
        <v>150</v>
      </c>
      <c r="E196" s="27">
        <v>5.89</v>
      </c>
      <c r="F196" s="27">
        <v>5.63</v>
      </c>
      <c r="G196" s="27">
        <v>27.83</v>
      </c>
      <c r="H196" s="28">
        <v>187.55</v>
      </c>
    </row>
    <row r="197" spans="2:8">
      <c r="B197" s="22" t="s">
        <v>336</v>
      </c>
      <c r="C197" s="150" t="s">
        <v>42</v>
      </c>
      <c r="D197" s="26">
        <v>70</v>
      </c>
      <c r="E197" s="27">
        <v>4.6399999999999997</v>
      </c>
      <c r="F197" s="27">
        <v>6</v>
      </c>
      <c r="G197" s="27">
        <v>0.85</v>
      </c>
      <c r="H197" s="28">
        <v>77.239999999999995</v>
      </c>
    </row>
    <row r="198" spans="2:8">
      <c r="B198" s="22" t="s">
        <v>333</v>
      </c>
      <c r="C198" s="150" t="s">
        <v>43</v>
      </c>
      <c r="D198" s="26">
        <v>180</v>
      </c>
      <c r="E198" s="27">
        <v>2.2599999999999998</v>
      </c>
      <c r="F198" s="27">
        <v>1.98</v>
      </c>
      <c r="G198" s="27">
        <v>15.96</v>
      </c>
      <c r="H198" s="28">
        <v>88.17</v>
      </c>
    </row>
    <row r="199" spans="2:8">
      <c r="B199" s="22"/>
      <c r="C199" s="150" t="s">
        <v>31</v>
      </c>
      <c r="D199" s="26">
        <v>30</v>
      </c>
      <c r="E199" s="27">
        <v>2.5499999999999998</v>
      </c>
      <c r="F199" s="27">
        <v>0.21</v>
      </c>
      <c r="G199" s="27">
        <v>15.09</v>
      </c>
      <c r="H199" s="28">
        <v>72</v>
      </c>
    </row>
    <row r="200" spans="2:8">
      <c r="B200" s="22"/>
      <c r="C200" s="150" t="s">
        <v>44</v>
      </c>
      <c r="D200" s="26">
        <v>10</v>
      </c>
      <c r="E200" s="27">
        <v>0.1</v>
      </c>
      <c r="F200" s="27">
        <v>7.1</v>
      </c>
      <c r="G200" s="27">
        <v>0</v>
      </c>
      <c r="H200" s="28">
        <v>70</v>
      </c>
    </row>
    <row r="201" spans="2:8" ht="33.75" thickBot="1">
      <c r="B201" s="22"/>
      <c r="C201" s="150"/>
      <c r="D201" s="64"/>
      <c r="E201" s="65"/>
      <c r="F201" s="65"/>
      <c r="G201" s="7"/>
      <c r="H201" s="71"/>
    </row>
    <row r="202" spans="2:8" ht="33.75" thickBot="1">
      <c r="B202" s="32"/>
      <c r="C202" s="151" t="s">
        <v>221</v>
      </c>
      <c r="D202" s="33">
        <f>H202/H232*100</f>
        <v>24.01161188665991</v>
      </c>
      <c r="E202" s="34">
        <f>SUM(E196:E201)</f>
        <v>15.44</v>
      </c>
      <c r="F202" s="34">
        <f>SUM(F196:F201)</f>
        <v>20.92</v>
      </c>
      <c r="G202" s="52">
        <f>SUM(G196:G201)</f>
        <v>59.730000000000004</v>
      </c>
      <c r="H202" s="35">
        <f>SUM(H196:H201)</f>
        <v>494.96000000000004</v>
      </c>
    </row>
    <row r="203" spans="2:8">
      <c r="B203" s="22"/>
      <c r="C203" s="148"/>
      <c r="D203" s="64"/>
      <c r="E203" s="65"/>
      <c r="F203" s="66"/>
      <c r="G203" s="67"/>
      <c r="H203" s="68"/>
    </row>
    <row r="204" spans="2:8">
      <c r="B204" s="22"/>
      <c r="C204" s="150" t="s">
        <v>4</v>
      </c>
      <c r="D204" s="26">
        <v>200</v>
      </c>
      <c r="E204" s="27">
        <v>0.8</v>
      </c>
      <c r="F204" s="27">
        <v>0</v>
      </c>
      <c r="G204" s="27">
        <v>23.4</v>
      </c>
      <c r="H204" s="28">
        <v>100</v>
      </c>
    </row>
    <row r="205" spans="2:8">
      <c r="B205" s="22"/>
      <c r="C205" s="103" t="s">
        <v>436</v>
      </c>
      <c r="D205" s="23">
        <v>20</v>
      </c>
      <c r="E205" s="24">
        <v>1.52</v>
      </c>
      <c r="F205" s="24">
        <v>2.36</v>
      </c>
      <c r="G205" s="24">
        <v>14.88</v>
      </c>
      <c r="H205" s="25">
        <v>87.2</v>
      </c>
    </row>
    <row r="206" spans="2:8">
      <c r="B206" s="22"/>
      <c r="C206" s="150" t="s">
        <v>41</v>
      </c>
      <c r="D206" s="23">
        <v>150</v>
      </c>
      <c r="E206" s="24">
        <v>0.6</v>
      </c>
      <c r="F206" s="24">
        <v>0.6</v>
      </c>
      <c r="G206" s="24">
        <v>14.7</v>
      </c>
      <c r="H206" s="25">
        <v>67.5</v>
      </c>
    </row>
    <row r="207" spans="2:8" ht="33.75" thickBot="1">
      <c r="B207" s="22"/>
      <c r="C207" s="148"/>
      <c r="D207" s="64"/>
      <c r="E207" s="66"/>
      <c r="F207" s="66"/>
      <c r="G207" s="67"/>
      <c r="H207" s="68"/>
    </row>
    <row r="208" spans="2:8" ht="66.75" thickBot="1">
      <c r="B208" s="32"/>
      <c r="C208" s="151" t="s">
        <v>207</v>
      </c>
      <c r="D208" s="33">
        <f>H208/H232*100</f>
        <v>12.356064222426619</v>
      </c>
      <c r="E208" s="34">
        <f>SUM(E204:E207)</f>
        <v>2.9200000000000004</v>
      </c>
      <c r="F208" s="34">
        <f>SUM(F204:F207)</f>
        <v>2.96</v>
      </c>
      <c r="G208" s="52">
        <f>SUM(G204:G207)</f>
        <v>52.980000000000004</v>
      </c>
      <c r="H208" s="35">
        <f>SUM(H204:H207)</f>
        <v>254.7</v>
      </c>
    </row>
    <row r="209" spans="2:8">
      <c r="B209" s="22"/>
      <c r="C209" s="150"/>
      <c r="D209" s="19"/>
      <c r="E209" s="20"/>
      <c r="F209" s="20"/>
      <c r="G209" s="20"/>
      <c r="H209" s="21"/>
    </row>
    <row r="210" spans="2:8">
      <c r="B210" s="22" t="s">
        <v>397</v>
      </c>
      <c r="C210" s="150" t="s">
        <v>464</v>
      </c>
      <c r="D210" s="26">
        <v>50</v>
      </c>
      <c r="E210" s="27">
        <v>1</v>
      </c>
      <c r="F210" s="27">
        <v>0</v>
      </c>
      <c r="G210" s="27">
        <v>5.56</v>
      </c>
      <c r="H210" s="28">
        <v>25</v>
      </c>
    </row>
    <row r="211" spans="2:8">
      <c r="B211" s="22" t="s">
        <v>325</v>
      </c>
      <c r="C211" s="150" t="s">
        <v>27</v>
      </c>
      <c r="D211" s="26">
        <v>180</v>
      </c>
      <c r="E211" s="27">
        <v>3.95</v>
      </c>
      <c r="F211" s="27">
        <v>3.26</v>
      </c>
      <c r="G211" s="27">
        <v>14.33</v>
      </c>
      <c r="H211" s="28">
        <v>103.58</v>
      </c>
    </row>
    <row r="212" spans="2:8">
      <c r="B212" s="22" t="s">
        <v>350</v>
      </c>
      <c r="C212" s="150" t="s">
        <v>126</v>
      </c>
      <c r="D212" s="26">
        <v>100</v>
      </c>
      <c r="E212" s="27">
        <v>10.8</v>
      </c>
      <c r="F212" s="27">
        <v>8.08</v>
      </c>
      <c r="G212" s="27">
        <v>11.54</v>
      </c>
      <c r="H212" s="28">
        <v>165.32</v>
      </c>
    </row>
    <row r="213" spans="2:8">
      <c r="B213" s="22" t="s">
        <v>351</v>
      </c>
      <c r="C213" s="150" t="s">
        <v>8</v>
      </c>
      <c r="D213" s="26">
        <v>150</v>
      </c>
      <c r="E213" s="27">
        <v>4.78</v>
      </c>
      <c r="F213" s="27">
        <v>4.95</v>
      </c>
      <c r="G213" s="27">
        <v>27.88</v>
      </c>
      <c r="H213" s="28">
        <v>178.43</v>
      </c>
    </row>
    <row r="214" spans="2:8">
      <c r="B214" s="22" t="s">
        <v>338</v>
      </c>
      <c r="C214" s="150" t="s">
        <v>5</v>
      </c>
      <c r="D214" s="23">
        <v>200</v>
      </c>
      <c r="E214" s="24">
        <v>0.38</v>
      </c>
      <c r="F214" s="24">
        <v>0</v>
      </c>
      <c r="G214" s="24">
        <v>24.33</v>
      </c>
      <c r="H214" s="25">
        <v>95.26</v>
      </c>
    </row>
    <row r="215" spans="2:8">
      <c r="B215" s="22"/>
      <c r="C215" s="103" t="s">
        <v>39</v>
      </c>
      <c r="D215" s="23">
        <v>60</v>
      </c>
      <c r="E215" s="24">
        <v>3.96</v>
      </c>
      <c r="F215" s="24">
        <v>0.72</v>
      </c>
      <c r="G215" s="24">
        <v>31.2</v>
      </c>
      <c r="H215" s="25">
        <v>108.3</v>
      </c>
    </row>
    <row r="216" spans="2:8" ht="33.75" thickBot="1">
      <c r="B216" s="22"/>
      <c r="C216" s="150"/>
      <c r="D216" s="61"/>
      <c r="E216" s="62"/>
      <c r="F216" s="62"/>
      <c r="G216" s="62"/>
      <c r="H216" s="63"/>
    </row>
    <row r="217" spans="2:8" ht="33.75" thickBot="1">
      <c r="B217" s="32"/>
      <c r="C217" s="151" t="s">
        <v>222</v>
      </c>
      <c r="D217" s="33">
        <f>H217/H232*100</f>
        <v>32.788929121695823</v>
      </c>
      <c r="E217" s="34">
        <f>SUM(E210:E216)</f>
        <v>24.87</v>
      </c>
      <c r="F217" s="34">
        <f>SUM(F210:F216)</f>
        <v>17.009999999999998</v>
      </c>
      <c r="G217" s="52">
        <f>SUM(G210:G216)</f>
        <v>114.84</v>
      </c>
      <c r="H217" s="35">
        <f>SUM(H210:H216)</f>
        <v>675.89</v>
      </c>
    </row>
    <row r="218" spans="2:8">
      <c r="B218" s="22"/>
      <c r="C218" s="153"/>
      <c r="D218" s="14"/>
      <c r="E218" s="58"/>
      <c r="F218" s="58"/>
      <c r="G218" s="59"/>
      <c r="H218" s="60"/>
    </row>
    <row r="219" spans="2:8">
      <c r="B219" s="22" t="s">
        <v>396</v>
      </c>
      <c r="C219" s="150" t="s">
        <v>515</v>
      </c>
      <c r="D219" s="26">
        <v>200</v>
      </c>
      <c r="E219" s="27">
        <v>12.29</v>
      </c>
      <c r="F219" s="27">
        <v>13.28</v>
      </c>
      <c r="G219" s="27">
        <v>17.66</v>
      </c>
      <c r="H219" s="28">
        <v>246.76</v>
      </c>
    </row>
    <row r="220" spans="2:8">
      <c r="B220" s="22" t="s">
        <v>397</v>
      </c>
      <c r="C220" s="150" t="s">
        <v>466</v>
      </c>
      <c r="D220" s="23">
        <v>200</v>
      </c>
      <c r="E220" s="24">
        <v>0.67</v>
      </c>
      <c r="F220" s="24">
        <v>0.11</v>
      </c>
      <c r="G220" s="24">
        <v>20.89</v>
      </c>
      <c r="H220" s="25">
        <v>70.67</v>
      </c>
    </row>
    <row r="221" spans="2:8">
      <c r="B221" s="22"/>
      <c r="C221" s="150" t="s">
        <v>39</v>
      </c>
      <c r="D221" s="23">
        <v>30</v>
      </c>
      <c r="E221" s="24">
        <v>1.98</v>
      </c>
      <c r="F221" s="24">
        <v>0.36</v>
      </c>
      <c r="G221" s="24">
        <v>15.6</v>
      </c>
      <c r="H221" s="25">
        <v>54.156000000000006</v>
      </c>
    </row>
    <row r="222" spans="2:8">
      <c r="B222" s="22"/>
      <c r="C222" s="150" t="s">
        <v>31</v>
      </c>
      <c r="D222" s="26">
        <v>30</v>
      </c>
      <c r="E222" s="27">
        <v>2.5499999999999998</v>
      </c>
      <c r="F222" s="27">
        <v>0.21</v>
      </c>
      <c r="G222" s="27">
        <v>15.09</v>
      </c>
      <c r="H222" s="28">
        <v>72</v>
      </c>
    </row>
    <row r="223" spans="2:8" ht="33.75" thickBot="1">
      <c r="B223" s="22"/>
      <c r="C223" s="150"/>
      <c r="D223" s="61"/>
      <c r="E223" s="62"/>
      <c r="F223" s="62"/>
      <c r="G223" s="62"/>
      <c r="H223" s="63"/>
    </row>
    <row r="224" spans="2:8" ht="33.75" thickBot="1">
      <c r="B224" s="32"/>
      <c r="C224" s="151" t="s">
        <v>223</v>
      </c>
      <c r="D224" s="33">
        <f>H224/H232*100</f>
        <v>21.51934473564717</v>
      </c>
      <c r="E224" s="34">
        <f>SUM(E219:E223)</f>
        <v>17.489999999999998</v>
      </c>
      <c r="F224" s="34">
        <f>SUM(F219:F223)</f>
        <v>13.959999999999999</v>
      </c>
      <c r="G224" s="52">
        <f>SUM(G219:G223)</f>
        <v>69.239999999999995</v>
      </c>
      <c r="H224" s="35">
        <f>SUM(H219:H223)</f>
        <v>443.58600000000001</v>
      </c>
    </row>
    <row r="225" spans="2:8">
      <c r="B225" s="22"/>
      <c r="C225" s="150"/>
      <c r="D225" s="64"/>
      <c r="E225" s="65"/>
      <c r="F225" s="65"/>
      <c r="G225" s="7"/>
      <c r="H225" s="71"/>
    </row>
    <row r="226" spans="2:8">
      <c r="B226" s="22"/>
      <c r="C226" s="150" t="s">
        <v>48</v>
      </c>
      <c r="D226" s="26">
        <v>180</v>
      </c>
      <c r="E226" s="27">
        <v>5.04</v>
      </c>
      <c r="F226" s="27">
        <v>5.76</v>
      </c>
      <c r="G226" s="27">
        <v>7.38</v>
      </c>
      <c r="H226" s="28">
        <v>100.8</v>
      </c>
    </row>
    <row r="227" spans="2:8">
      <c r="B227" s="22"/>
      <c r="C227" s="150" t="s">
        <v>31</v>
      </c>
      <c r="D227" s="23">
        <v>25</v>
      </c>
      <c r="E227" s="24">
        <v>2.13</v>
      </c>
      <c r="F227" s="24">
        <v>0.18</v>
      </c>
      <c r="G227" s="24">
        <v>12.58</v>
      </c>
      <c r="H227" s="25">
        <v>60</v>
      </c>
    </row>
    <row r="228" spans="2:8">
      <c r="B228" s="22"/>
      <c r="C228" s="150" t="s">
        <v>35</v>
      </c>
      <c r="D228" s="26">
        <v>10</v>
      </c>
      <c r="E228" s="27">
        <v>0.08</v>
      </c>
      <c r="F228" s="27">
        <v>0</v>
      </c>
      <c r="G228" s="27">
        <v>8.0299999999999994</v>
      </c>
      <c r="H228" s="28">
        <v>31.4</v>
      </c>
    </row>
    <row r="229" spans="2:8" ht="33.75" thickBot="1">
      <c r="B229" s="22"/>
      <c r="C229" s="150"/>
      <c r="D229" s="61"/>
      <c r="E229" s="62"/>
      <c r="F229" s="62"/>
      <c r="G229" s="72"/>
      <c r="H229" s="63"/>
    </row>
    <row r="230" spans="2:8" ht="33.75" thickBot="1">
      <c r="B230" s="32"/>
      <c r="C230" s="151" t="s">
        <v>209</v>
      </c>
      <c r="D230" s="33">
        <f>H230/H232*100</f>
        <v>9.3240500335704599</v>
      </c>
      <c r="E230" s="34">
        <f>SUM(E226:E229)</f>
        <v>7.25</v>
      </c>
      <c r="F230" s="34">
        <f>SUM(F226:F229)</f>
        <v>5.9399999999999995</v>
      </c>
      <c r="G230" s="52">
        <f>SUM(G226:G229)</f>
        <v>27.990000000000002</v>
      </c>
      <c r="H230" s="35">
        <f>SUM(H226:H229)</f>
        <v>192.20000000000002</v>
      </c>
    </row>
    <row r="231" spans="2:8" ht="33.75" thickBot="1">
      <c r="B231" s="22"/>
      <c r="C231" s="148"/>
      <c r="D231" s="64"/>
      <c r="E231" s="66"/>
      <c r="F231" s="66"/>
      <c r="G231" s="67"/>
      <c r="H231" s="68"/>
    </row>
    <row r="232" spans="2:8" ht="33.75" thickBot="1">
      <c r="B232" s="32"/>
      <c r="C232" s="151" t="s">
        <v>206</v>
      </c>
      <c r="D232" s="55">
        <f>D202+D208+D217+D224+D230</f>
        <v>99.999999999999986</v>
      </c>
      <c r="E232" s="34">
        <f>E202+E208+E217+E224+E230</f>
        <v>67.97</v>
      </c>
      <c r="F232" s="34">
        <f>F202+F208+F217+F224+F230</f>
        <v>60.79</v>
      </c>
      <c r="G232" s="34">
        <f>G202+G208+G217+G224+G230</f>
        <v>324.78000000000003</v>
      </c>
      <c r="H232" s="35">
        <f>H202+H208+H217+H224+H230</f>
        <v>2061.3360000000002</v>
      </c>
    </row>
    <row r="233" spans="2:8" ht="33.75" thickBot="1">
      <c r="B233" s="32"/>
      <c r="C233" s="151" t="s">
        <v>182</v>
      </c>
      <c r="D233" s="51"/>
      <c r="E233" s="52"/>
      <c r="F233" s="52"/>
      <c r="G233" s="52"/>
      <c r="H233" s="53">
        <v>1500</v>
      </c>
    </row>
    <row r="234" spans="2:8" ht="33.75" thickBot="1">
      <c r="B234" s="54"/>
      <c r="C234" s="151" t="s">
        <v>18</v>
      </c>
      <c r="D234" s="55"/>
      <c r="E234" s="288">
        <v>1</v>
      </c>
      <c r="F234" s="288">
        <f>F232/E232</f>
        <v>0.89436516110048547</v>
      </c>
      <c r="G234" s="288">
        <v>4</v>
      </c>
      <c r="H234" s="35"/>
    </row>
    <row r="235" spans="2:8">
      <c r="C235" s="155"/>
      <c r="D235" s="43"/>
      <c r="E235" s="67"/>
      <c r="F235" s="67"/>
      <c r="G235" s="67"/>
      <c r="H235" s="67"/>
    </row>
    <row r="236" spans="2:8" ht="33.75" thickBot="1">
      <c r="C236" s="154"/>
      <c r="D236" s="56"/>
      <c r="E236" s="56"/>
      <c r="F236" s="56"/>
      <c r="G236" s="56"/>
      <c r="H236" s="56"/>
    </row>
    <row r="237" spans="2:8" ht="58.15" customHeight="1" thickBot="1">
      <c r="B237" s="327" t="s">
        <v>306</v>
      </c>
      <c r="C237" s="147" t="s">
        <v>36</v>
      </c>
      <c r="D237" s="331" t="s">
        <v>19</v>
      </c>
      <c r="E237" s="332"/>
      <c r="F237" s="332"/>
      <c r="G237" s="332"/>
      <c r="H237" s="333"/>
    </row>
    <row r="238" spans="2:8" ht="33.75" thickBot="1">
      <c r="B238" s="328"/>
      <c r="C238" s="148"/>
      <c r="D238" s="10"/>
      <c r="E238" s="11"/>
      <c r="F238" s="12" t="s">
        <v>57</v>
      </c>
      <c r="G238" s="12"/>
      <c r="H238" s="13"/>
    </row>
    <row r="239" spans="2:8" ht="39" customHeight="1" thickBot="1">
      <c r="B239" s="329"/>
      <c r="C239" s="149" t="s">
        <v>24</v>
      </c>
      <c r="D239" s="14" t="s">
        <v>37</v>
      </c>
      <c r="E239" s="15" t="s">
        <v>68</v>
      </c>
      <c r="F239" s="15" t="s">
        <v>69</v>
      </c>
      <c r="G239" s="16" t="s">
        <v>70</v>
      </c>
      <c r="H239" s="17" t="s">
        <v>72</v>
      </c>
    </row>
    <row r="240" spans="2:8">
      <c r="B240" s="18"/>
      <c r="C240" s="153"/>
      <c r="D240" s="14"/>
      <c r="E240" s="58"/>
      <c r="F240" s="58"/>
      <c r="G240" s="59"/>
      <c r="H240" s="60"/>
    </row>
    <row r="241" spans="2:8">
      <c r="B241" s="22" t="s">
        <v>321</v>
      </c>
      <c r="C241" s="103" t="s">
        <v>123</v>
      </c>
      <c r="D241" s="23">
        <v>50</v>
      </c>
      <c r="E241" s="24">
        <v>4.9000000000000004</v>
      </c>
      <c r="F241" s="24">
        <v>10.52</v>
      </c>
      <c r="G241" s="24">
        <v>0.72</v>
      </c>
      <c r="H241" s="25">
        <v>119.7</v>
      </c>
    </row>
    <row r="242" spans="2:8">
      <c r="B242" s="22" t="s">
        <v>322</v>
      </c>
      <c r="C242" s="150" t="s">
        <v>12</v>
      </c>
      <c r="D242" s="26">
        <v>150</v>
      </c>
      <c r="E242" s="27">
        <v>4.74</v>
      </c>
      <c r="F242" s="27">
        <v>4.08</v>
      </c>
      <c r="G242" s="27">
        <v>30.3</v>
      </c>
      <c r="H242" s="28">
        <v>188</v>
      </c>
    </row>
    <row r="243" spans="2:8">
      <c r="B243" s="22" t="s">
        <v>323</v>
      </c>
      <c r="C243" s="150" t="s">
        <v>40</v>
      </c>
      <c r="D243" s="26">
        <v>180</v>
      </c>
      <c r="E243" s="27">
        <v>3.03</v>
      </c>
      <c r="F243" s="27">
        <v>1.82</v>
      </c>
      <c r="G243" s="27">
        <v>20.91</v>
      </c>
      <c r="H243" s="28">
        <v>115.83</v>
      </c>
    </row>
    <row r="244" spans="2:8">
      <c r="B244" s="22"/>
      <c r="C244" s="150" t="s">
        <v>31</v>
      </c>
      <c r="D244" s="26">
        <v>15</v>
      </c>
      <c r="E244" s="27">
        <v>1.28</v>
      </c>
      <c r="F244" s="27">
        <v>0.11</v>
      </c>
      <c r="G244" s="27">
        <v>7.55</v>
      </c>
      <c r="H244" s="28">
        <v>36</v>
      </c>
    </row>
    <row r="245" spans="2:8" ht="33.75" thickBot="1">
      <c r="B245" s="22"/>
      <c r="C245" s="150"/>
      <c r="D245" s="64"/>
      <c r="E245" s="65"/>
      <c r="F245" s="65"/>
      <c r="G245" s="7"/>
      <c r="H245" s="71"/>
    </row>
    <row r="246" spans="2:8" ht="33.75" thickBot="1">
      <c r="B246" s="32"/>
      <c r="C246" s="151" t="s">
        <v>221</v>
      </c>
      <c r="D246" s="33">
        <f>H246/H276*100</f>
        <v>24.294269781487444</v>
      </c>
      <c r="E246" s="34">
        <f>SUM(E241:E245)</f>
        <v>13.95</v>
      </c>
      <c r="F246" s="34">
        <f>SUM(F241:F245)</f>
        <v>16.529999999999998</v>
      </c>
      <c r="G246" s="52">
        <f>SUM(G241:G245)</f>
        <v>59.48</v>
      </c>
      <c r="H246" s="35">
        <f>SUM(H241:H245)</f>
        <v>459.53</v>
      </c>
    </row>
    <row r="247" spans="2:8">
      <c r="B247" s="22"/>
      <c r="C247" s="148"/>
      <c r="D247" s="64"/>
      <c r="E247" s="65"/>
      <c r="F247" s="66"/>
      <c r="G247" s="67"/>
      <c r="H247" s="68"/>
    </row>
    <row r="248" spans="2:8">
      <c r="B248" s="22" t="s">
        <v>324</v>
      </c>
      <c r="C248" s="150" t="s">
        <v>53</v>
      </c>
      <c r="D248" s="26">
        <v>200</v>
      </c>
      <c r="E248" s="27">
        <v>5.2</v>
      </c>
      <c r="F248" s="27">
        <v>5.6</v>
      </c>
      <c r="G248" s="27">
        <v>8.6</v>
      </c>
      <c r="H248" s="28">
        <v>104</v>
      </c>
    </row>
    <row r="249" spans="2:8">
      <c r="B249" s="22" t="s">
        <v>397</v>
      </c>
      <c r="C249" s="103" t="s">
        <v>431</v>
      </c>
      <c r="D249" s="23">
        <v>70</v>
      </c>
      <c r="E249" s="24">
        <v>3.31</v>
      </c>
      <c r="F249" s="24">
        <v>3.31</v>
      </c>
      <c r="G249" s="24">
        <v>25.9</v>
      </c>
      <c r="H249" s="25">
        <v>145.6</v>
      </c>
    </row>
    <row r="250" spans="2:8" ht="33.75" thickBot="1">
      <c r="B250" s="22"/>
      <c r="C250" s="150"/>
      <c r="D250" s="80"/>
      <c r="E250" s="62"/>
      <c r="F250" s="72"/>
      <c r="G250" s="62"/>
      <c r="H250" s="81"/>
    </row>
    <row r="251" spans="2:8" ht="66.75" thickBot="1">
      <c r="B251" s="32"/>
      <c r="C251" s="151" t="s">
        <v>207</v>
      </c>
      <c r="D251" s="33">
        <f>H251/H276*100</f>
        <v>13.19576466707128</v>
      </c>
      <c r="E251" s="34">
        <f>SUM(E248:E250)</f>
        <v>8.51</v>
      </c>
      <c r="F251" s="34">
        <f>SUM(F248:F250)</f>
        <v>8.91</v>
      </c>
      <c r="G251" s="52">
        <f>SUM(G248:G250)</f>
        <v>34.5</v>
      </c>
      <c r="H251" s="35">
        <f>SUM(H248:H250)</f>
        <v>249.6</v>
      </c>
    </row>
    <row r="252" spans="2:8">
      <c r="B252" s="22"/>
      <c r="C252" s="150"/>
      <c r="D252" s="19"/>
      <c r="E252" s="20"/>
      <c r="F252" s="20"/>
      <c r="G252" s="20"/>
      <c r="H252" s="21"/>
    </row>
    <row r="253" spans="2:8">
      <c r="B253" s="22" t="s">
        <v>388</v>
      </c>
      <c r="C253" s="150" t="s">
        <v>467</v>
      </c>
      <c r="D253" s="26">
        <v>60</v>
      </c>
      <c r="E253" s="27">
        <v>1.1000000000000001</v>
      </c>
      <c r="F253" s="27">
        <v>3</v>
      </c>
      <c r="G253" s="27">
        <v>5.7</v>
      </c>
      <c r="H253" s="28">
        <v>53.8</v>
      </c>
    </row>
    <row r="254" spans="2:8">
      <c r="B254" s="22" t="s">
        <v>332</v>
      </c>
      <c r="C254" s="150" t="s">
        <v>203</v>
      </c>
      <c r="D254" s="26" t="s">
        <v>45</v>
      </c>
      <c r="E254" s="69">
        <v>1.37</v>
      </c>
      <c r="F254" s="69">
        <v>3.72</v>
      </c>
      <c r="G254" s="69">
        <v>9.1</v>
      </c>
      <c r="H254" s="70">
        <v>79.61</v>
      </c>
    </row>
    <row r="255" spans="2:8">
      <c r="B255" s="22" t="s">
        <v>414</v>
      </c>
      <c r="C255" s="103" t="s">
        <v>416</v>
      </c>
      <c r="D255" s="26">
        <v>100</v>
      </c>
      <c r="E255" s="27">
        <v>14.19</v>
      </c>
      <c r="F255" s="27">
        <v>5.17</v>
      </c>
      <c r="G255" s="27">
        <v>3.18</v>
      </c>
      <c r="H255" s="28">
        <v>118.87</v>
      </c>
    </row>
    <row r="256" spans="2:8">
      <c r="B256" s="22" t="s">
        <v>265</v>
      </c>
      <c r="C256" s="103" t="s">
        <v>186</v>
      </c>
      <c r="D256" s="26">
        <v>150</v>
      </c>
      <c r="E256" s="27">
        <v>2.72</v>
      </c>
      <c r="F256" s="27">
        <v>3.22</v>
      </c>
      <c r="G256" s="27">
        <v>19.600000000000001</v>
      </c>
      <c r="H256" s="28">
        <v>121.1</v>
      </c>
    </row>
    <row r="257" spans="2:8">
      <c r="B257" s="22"/>
      <c r="C257" s="150" t="s">
        <v>4</v>
      </c>
      <c r="D257" s="23">
        <v>200</v>
      </c>
      <c r="E257" s="24">
        <v>0.8</v>
      </c>
      <c r="F257" s="24">
        <v>0</v>
      </c>
      <c r="G257" s="24">
        <v>23.4</v>
      </c>
      <c r="H257" s="25">
        <v>100</v>
      </c>
    </row>
    <row r="258" spans="2:8">
      <c r="B258" s="22"/>
      <c r="C258" s="103" t="s">
        <v>39</v>
      </c>
      <c r="D258" s="23">
        <v>60</v>
      </c>
      <c r="E258" s="24">
        <v>3.96</v>
      </c>
      <c r="F258" s="24">
        <v>0.72</v>
      </c>
      <c r="G258" s="24">
        <v>31.2</v>
      </c>
      <c r="H258" s="25">
        <v>108.3</v>
      </c>
    </row>
    <row r="259" spans="2:8" ht="33.75" thickBot="1">
      <c r="B259" s="22"/>
      <c r="C259" s="150"/>
      <c r="D259" s="61"/>
      <c r="E259" s="62"/>
      <c r="F259" s="62"/>
      <c r="G259" s="62"/>
      <c r="H259" s="63"/>
    </row>
    <row r="260" spans="2:8" ht="33.75" thickBot="1">
      <c r="B260" s="32"/>
      <c r="C260" s="151" t="s">
        <v>222</v>
      </c>
      <c r="D260" s="33">
        <f>H260/H276*100</f>
        <v>30.752052850729257</v>
      </c>
      <c r="E260" s="34">
        <f>SUM(E253:E259)</f>
        <v>24.14</v>
      </c>
      <c r="F260" s="34">
        <f>SUM(F253:F259)</f>
        <v>15.830000000000002</v>
      </c>
      <c r="G260" s="52">
        <f>SUM(G253:G259)</f>
        <v>92.179999999999993</v>
      </c>
      <c r="H260" s="35">
        <f>SUM(H253:H259)</f>
        <v>581.67999999999995</v>
      </c>
    </row>
    <row r="261" spans="2:8">
      <c r="B261" s="22"/>
      <c r="C261" s="153"/>
      <c r="D261" s="14"/>
      <c r="E261" s="58"/>
      <c r="F261" s="58"/>
      <c r="G261" s="59"/>
      <c r="H261" s="60"/>
    </row>
    <row r="262" spans="2:8">
      <c r="B262" s="22" t="s">
        <v>353</v>
      </c>
      <c r="C262" s="150" t="s">
        <v>129</v>
      </c>
      <c r="D262" s="26">
        <v>50</v>
      </c>
      <c r="E262" s="27">
        <v>6.61</v>
      </c>
      <c r="F262" s="27">
        <v>4.28</v>
      </c>
      <c r="G262" s="27">
        <v>5.35</v>
      </c>
      <c r="H262" s="28">
        <v>81.94</v>
      </c>
    </row>
    <row r="263" spans="2:8">
      <c r="B263" s="22" t="s">
        <v>403</v>
      </c>
      <c r="C263" s="150" t="s">
        <v>402</v>
      </c>
      <c r="D263" s="26">
        <v>130</v>
      </c>
      <c r="E263" s="27">
        <v>3.12</v>
      </c>
      <c r="F263" s="27">
        <v>2.86</v>
      </c>
      <c r="G263" s="27">
        <v>23.27</v>
      </c>
      <c r="H263" s="28">
        <v>135.19999999999999</v>
      </c>
    </row>
    <row r="264" spans="2:8">
      <c r="B264" s="22" t="s">
        <v>335</v>
      </c>
      <c r="C264" s="150" t="s">
        <v>23</v>
      </c>
      <c r="D264" s="26">
        <v>200</v>
      </c>
      <c r="E264" s="27">
        <v>0.21</v>
      </c>
      <c r="F264" s="27">
        <v>0.13</v>
      </c>
      <c r="G264" s="27">
        <v>16.25</v>
      </c>
      <c r="H264" s="28">
        <v>65.209999999999994</v>
      </c>
    </row>
    <row r="265" spans="2:8">
      <c r="B265" s="22"/>
      <c r="C265" s="150" t="s">
        <v>39</v>
      </c>
      <c r="D265" s="23">
        <v>30</v>
      </c>
      <c r="E265" s="24">
        <v>1.98</v>
      </c>
      <c r="F265" s="24">
        <v>0.36</v>
      </c>
      <c r="G265" s="24">
        <v>15.6</v>
      </c>
      <c r="H265" s="25">
        <v>54.156000000000006</v>
      </c>
    </row>
    <row r="266" spans="2:8">
      <c r="B266" s="22"/>
      <c r="C266" s="150" t="s">
        <v>31</v>
      </c>
      <c r="D266" s="26">
        <v>30</v>
      </c>
      <c r="E266" s="27">
        <v>2.5499999999999998</v>
      </c>
      <c r="F266" s="27">
        <v>0.21</v>
      </c>
      <c r="G266" s="27">
        <v>15.09</v>
      </c>
      <c r="H266" s="28">
        <v>72</v>
      </c>
    </row>
    <row r="267" spans="2:8" ht="33.75" thickBot="1">
      <c r="B267" s="22"/>
      <c r="C267" s="150"/>
      <c r="D267" s="61"/>
      <c r="E267" s="62"/>
      <c r="F267" s="62"/>
      <c r="G267" s="62"/>
      <c r="H267" s="63"/>
    </row>
    <row r="268" spans="2:8" ht="33.75" thickBot="1">
      <c r="B268" s="32"/>
      <c r="C268" s="151" t="s">
        <v>223</v>
      </c>
      <c r="D268" s="33">
        <f>H268/H276*100</f>
        <v>21.596750965891907</v>
      </c>
      <c r="E268" s="34">
        <f>SUM(E262:E267)</f>
        <v>14.470000000000002</v>
      </c>
      <c r="F268" s="34">
        <f>SUM(F262:F267)</f>
        <v>7.8400000000000007</v>
      </c>
      <c r="G268" s="52">
        <f>SUM(G262:G267)</f>
        <v>75.56</v>
      </c>
      <c r="H268" s="35">
        <f>SUM(H262:H267)</f>
        <v>408.50599999999997</v>
      </c>
    </row>
    <row r="269" spans="2:8">
      <c r="B269" s="22"/>
      <c r="C269" s="150"/>
      <c r="D269" s="64"/>
      <c r="E269" s="65"/>
      <c r="F269" s="65"/>
      <c r="G269" s="7"/>
      <c r="H269" s="71"/>
    </row>
    <row r="270" spans="2:8">
      <c r="B270" s="22"/>
      <c r="C270" s="150" t="s">
        <v>48</v>
      </c>
      <c r="D270" s="26">
        <v>180</v>
      </c>
      <c r="E270" s="27">
        <v>5.04</v>
      </c>
      <c r="F270" s="27">
        <v>5.76</v>
      </c>
      <c r="G270" s="27">
        <v>7.38</v>
      </c>
      <c r="H270" s="28">
        <v>100.8</v>
      </c>
    </row>
    <row r="271" spans="2:8">
      <c r="B271" s="22"/>
      <c r="C271" s="150" t="s">
        <v>31</v>
      </c>
      <c r="D271" s="23">
        <v>25</v>
      </c>
      <c r="E271" s="24">
        <v>2.13</v>
      </c>
      <c r="F271" s="24">
        <v>0.18</v>
      </c>
      <c r="G271" s="24">
        <v>12.58</v>
      </c>
      <c r="H271" s="25">
        <v>60</v>
      </c>
    </row>
    <row r="272" spans="2:8">
      <c r="B272" s="22"/>
      <c r="C272" s="103" t="s">
        <v>150</v>
      </c>
      <c r="D272" s="23">
        <v>10</v>
      </c>
      <c r="E272" s="24">
        <v>0.08</v>
      </c>
      <c r="F272" s="24">
        <v>0</v>
      </c>
      <c r="G272" s="24">
        <v>8.0299999999999994</v>
      </c>
      <c r="H272" s="25">
        <v>31.4</v>
      </c>
    </row>
    <row r="273" spans="2:8" ht="33.75" thickBot="1">
      <c r="B273" s="22"/>
      <c r="C273" s="150"/>
      <c r="D273" s="61"/>
      <c r="E273" s="62"/>
      <c r="F273" s="62"/>
      <c r="G273" s="72"/>
      <c r="H273" s="63"/>
    </row>
    <row r="274" spans="2:8" ht="33.75" thickBot="1">
      <c r="B274" s="32"/>
      <c r="C274" s="151" t="s">
        <v>209</v>
      </c>
      <c r="D274" s="33">
        <f>H274/H276*100</f>
        <v>10.161161734820114</v>
      </c>
      <c r="E274" s="34">
        <f>SUM(E270:E273)</f>
        <v>7.25</v>
      </c>
      <c r="F274" s="34">
        <f>SUM(F270:F273)</f>
        <v>5.9399999999999995</v>
      </c>
      <c r="G274" s="52">
        <f>SUM(G270:G273)</f>
        <v>27.990000000000002</v>
      </c>
      <c r="H274" s="35">
        <f>SUM(H270:H273)</f>
        <v>192.20000000000002</v>
      </c>
    </row>
    <row r="275" spans="2:8" ht="33.75" thickBot="1">
      <c r="B275" s="22"/>
      <c r="C275" s="148"/>
      <c r="D275" s="64"/>
      <c r="E275" s="66"/>
      <c r="F275" s="66"/>
      <c r="G275" s="67"/>
      <c r="H275" s="68"/>
    </row>
    <row r="276" spans="2:8" ht="33.75" thickBot="1">
      <c r="B276" s="32"/>
      <c r="C276" s="151" t="s">
        <v>206</v>
      </c>
      <c r="D276" s="55">
        <f>D246+D251+D260+D268+D274</f>
        <v>100.00000000000001</v>
      </c>
      <c r="E276" s="34">
        <f>E246+E251+E260+E268+E274</f>
        <v>68.320000000000007</v>
      </c>
      <c r="F276" s="34">
        <f>F246+F251+F260+F268+F274</f>
        <v>55.05</v>
      </c>
      <c r="G276" s="34">
        <f>G246+G251+G260+G268+G274</f>
        <v>289.70999999999998</v>
      </c>
      <c r="H276" s="35">
        <f>H246+H251+H260+H268+H274</f>
        <v>1891.5159999999998</v>
      </c>
    </row>
    <row r="277" spans="2:8" ht="33.75" thickBot="1">
      <c r="B277" s="32"/>
      <c r="C277" s="151" t="s">
        <v>182</v>
      </c>
      <c r="D277" s="51"/>
      <c r="E277" s="52"/>
      <c r="F277" s="52"/>
      <c r="G277" s="52"/>
      <c r="H277" s="53">
        <v>1500</v>
      </c>
    </row>
    <row r="278" spans="2:8" ht="33.75" thickBot="1">
      <c r="B278" s="54"/>
      <c r="C278" s="151" t="s">
        <v>18</v>
      </c>
      <c r="D278" s="51"/>
      <c r="E278" s="290">
        <v>1</v>
      </c>
      <c r="F278" s="290">
        <f>F276/E276</f>
        <v>0.80576697892271654</v>
      </c>
      <c r="G278" s="290">
        <f>G276/E276</f>
        <v>4.2404859484777511</v>
      </c>
      <c r="H278" s="293"/>
    </row>
    <row r="279" spans="2:8">
      <c r="C279" s="146"/>
      <c r="D279" s="43"/>
      <c r="E279" s="6"/>
      <c r="F279" s="6"/>
      <c r="G279" s="6"/>
      <c r="H279" s="6"/>
    </row>
    <row r="280" spans="2:8" ht="33.75" thickBot="1">
      <c r="C280" s="154"/>
      <c r="D280" s="56"/>
      <c r="E280" s="56"/>
      <c r="F280" s="56"/>
      <c r="G280" s="56"/>
      <c r="H280" s="56"/>
    </row>
    <row r="281" spans="2:8" ht="59.45" customHeight="1" thickBot="1">
      <c r="B281" s="327" t="s">
        <v>306</v>
      </c>
      <c r="C281" s="147" t="s">
        <v>36</v>
      </c>
      <c r="D281" s="331" t="s">
        <v>19</v>
      </c>
      <c r="E281" s="332"/>
      <c r="F281" s="332"/>
      <c r="G281" s="332"/>
      <c r="H281" s="333"/>
    </row>
    <row r="282" spans="2:8" ht="33.75" thickBot="1">
      <c r="B282" s="328"/>
      <c r="C282" s="148"/>
      <c r="D282" s="10"/>
      <c r="E282" s="11"/>
      <c r="F282" s="12" t="s">
        <v>57</v>
      </c>
      <c r="G282" s="12"/>
      <c r="H282" s="13"/>
    </row>
    <row r="283" spans="2:8" ht="36" customHeight="1" thickBot="1">
      <c r="B283" s="329"/>
      <c r="C283" s="149" t="s">
        <v>25</v>
      </c>
      <c r="D283" s="14" t="s">
        <v>37</v>
      </c>
      <c r="E283" s="15" t="s">
        <v>68</v>
      </c>
      <c r="F283" s="15" t="s">
        <v>69</v>
      </c>
      <c r="G283" s="16" t="s">
        <v>70</v>
      </c>
      <c r="H283" s="17" t="s">
        <v>72</v>
      </c>
    </row>
    <row r="284" spans="2:8">
      <c r="B284" s="18"/>
      <c r="C284" s="153"/>
      <c r="D284" s="14"/>
      <c r="E284" s="58"/>
      <c r="F284" s="58"/>
      <c r="G284" s="59"/>
      <c r="H284" s="60"/>
    </row>
    <row r="285" spans="2:8">
      <c r="B285" s="22" t="s">
        <v>488</v>
      </c>
      <c r="C285" s="103" t="s">
        <v>489</v>
      </c>
      <c r="D285" s="23">
        <v>100</v>
      </c>
      <c r="E285" s="24">
        <v>6.4</v>
      </c>
      <c r="F285" s="24">
        <v>8.9</v>
      </c>
      <c r="G285" s="24">
        <v>41.4</v>
      </c>
      <c r="H285" s="25">
        <v>271</v>
      </c>
    </row>
    <row r="286" spans="2:8">
      <c r="B286" s="22" t="s">
        <v>333</v>
      </c>
      <c r="C286" s="150" t="s">
        <v>43</v>
      </c>
      <c r="D286" s="26">
        <v>180</v>
      </c>
      <c r="E286" s="27">
        <v>2.2599999999999998</v>
      </c>
      <c r="F286" s="27">
        <v>1.98</v>
      </c>
      <c r="G286" s="27">
        <v>15.96</v>
      </c>
      <c r="H286" s="28">
        <v>88.17</v>
      </c>
    </row>
    <row r="287" spans="2:8">
      <c r="B287" s="22"/>
      <c r="C287" s="150" t="s">
        <v>31</v>
      </c>
      <c r="D287" s="23">
        <v>30</v>
      </c>
      <c r="E287" s="24">
        <v>2.5499999999999998</v>
      </c>
      <c r="F287" s="24">
        <v>0.21</v>
      </c>
      <c r="G287" s="24">
        <v>15.09</v>
      </c>
      <c r="H287" s="25">
        <v>72</v>
      </c>
    </row>
    <row r="288" spans="2:8">
      <c r="B288" s="22"/>
      <c r="C288" s="150" t="s">
        <v>15</v>
      </c>
      <c r="D288" s="26">
        <v>10</v>
      </c>
      <c r="E288" s="27">
        <v>0.1</v>
      </c>
      <c r="F288" s="27">
        <v>7.1</v>
      </c>
      <c r="G288" s="27">
        <v>0</v>
      </c>
      <c r="H288" s="28">
        <v>70</v>
      </c>
    </row>
    <row r="289" spans="2:8" ht="33.75" thickBot="1">
      <c r="B289" s="22"/>
      <c r="C289" s="150"/>
      <c r="D289" s="61"/>
      <c r="E289" s="62"/>
      <c r="F289" s="62"/>
      <c r="G289" s="72"/>
      <c r="H289" s="63"/>
    </row>
    <row r="290" spans="2:8" ht="33.75" thickBot="1">
      <c r="B290" s="32"/>
      <c r="C290" s="151" t="s">
        <v>221</v>
      </c>
      <c r="D290" s="33">
        <f>H290/H320*100</f>
        <v>25.157873600722858</v>
      </c>
      <c r="E290" s="34">
        <f>SUM(E285:E289)</f>
        <v>11.31</v>
      </c>
      <c r="F290" s="34">
        <f>SUM(F285:F289)</f>
        <v>18.190000000000001</v>
      </c>
      <c r="G290" s="52">
        <f>SUM(G285:G289)</f>
        <v>72.45</v>
      </c>
      <c r="H290" s="35">
        <f>SUM(H285:H289)</f>
        <v>501.17</v>
      </c>
    </row>
    <row r="291" spans="2:8">
      <c r="B291" s="22"/>
      <c r="C291" s="148"/>
      <c r="D291" s="64"/>
      <c r="E291" s="65"/>
      <c r="F291" s="66"/>
      <c r="G291" s="67"/>
      <c r="H291" s="68"/>
    </row>
    <row r="292" spans="2:8">
      <c r="B292" s="22" t="s">
        <v>324</v>
      </c>
      <c r="C292" s="150" t="s">
        <v>53</v>
      </c>
      <c r="D292" s="26">
        <v>180</v>
      </c>
      <c r="E292" s="27">
        <v>4.7699999999999996</v>
      </c>
      <c r="F292" s="27">
        <v>4.18</v>
      </c>
      <c r="G292" s="27">
        <v>8.08</v>
      </c>
      <c r="H292" s="28">
        <v>88.83</v>
      </c>
    </row>
    <row r="293" spans="2:8">
      <c r="B293" s="22" t="s">
        <v>487</v>
      </c>
      <c r="C293" s="103" t="s">
        <v>135</v>
      </c>
      <c r="D293" s="23">
        <v>70</v>
      </c>
      <c r="E293" s="24">
        <v>3.97</v>
      </c>
      <c r="F293" s="24">
        <v>4.99</v>
      </c>
      <c r="G293" s="24">
        <v>18.829999999999998</v>
      </c>
      <c r="H293" s="24">
        <v>138.37</v>
      </c>
    </row>
    <row r="294" spans="2:8">
      <c r="B294" s="22"/>
      <c r="C294" s="150" t="s">
        <v>41</v>
      </c>
      <c r="D294" s="23">
        <v>130</v>
      </c>
      <c r="E294" s="24">
        <v>0.26</v>
      </c>
      <c r="F294" s="24">
        <v>0</v>
      </c>
      <c r="G294" s="24">
        <v>13.52</v>
      </c>
      <c r="H294" s="25">
        <v>45.5</v>
      </c>
    </row>
    <row r="295" spans="2:8" ht="33.75" thickBot="1">
      <c r="B295" s="22"/>
      <c r="C295" s="148"/>
      <c r="D295" s="64"/>
      <c r="E295" s="66"/>
      <c r="F295" s="66"/>
      <c r="G295" s="67"/>
      <c r="H295" s="68"/>
    </row>
    <row r="296" spans="2:8" ht="66.75" thickBot="1">
      <c r="B296" s="32"/>
      <c r="C296" s="151" t="s">
        <v>207</v>
      </c>
      <c r="D296" s="33">
        <f>H296/H320*100</f>
        <v>13.689071833743286</v>
      </c>
      <c r="E296" s="34">
        <f>SUM(E292:E295)</f>
        <v>9</v>
      </c>
      <c r="F296" s="34">
        <f>SUM(F292:F295)</f>
        <v>9.17</v>
      </c>
      <c r="G296" s="52">
        <f>SUM(G292:G295)</f>
        <v>40.429999999999993</v>
      </c>
      <c r="H296" s="35">
        <f>SUM(H292:H295)</f>
        <v>272.7</v>
      </c>
    </row>
    <row r="297" spans="2:8">
      <c r="B297" s="22"/>
      <c r="C297" s="150"/>
      <c r="D297" s="19"/>
      <c r="E297" s="20"/>
      <c r="F297" s="20"/>
      <c r="G297" s="20"/>
      <c r="H297" s="21"/>
    </row>
    <row r="298" spans="2:8">
      <c r="B298" s="22" t="s">
        <v>470</v>
      </c>
      <c r="C298" s="150" t="s">
        <v>469</v>
      </c>
      <c r="D298" s="26">
        <v>50</v>
      </c>
      <c r="E298" s="27">
        <v>0.81</v>
      </c>
      <c r="F298" s="27">
        <v>5.05</v>
      </c>
      <c r="G298" s="27">
        <v>3.55</v>
      </c>
      <c r="H298" s="28">
        <v>62.46</v>
      </c>
    </row>
    <row r="299" spans="2:8">
      <c r="B299" s="22" t="s">
        <v>380</v>
      </c>
      <c r="C299" s="150" t="s">
        <v>381</v>
      </c>
      <c r="D299" s="26" t="s">
        <v>59</v>
      </c>
      <c r="E299" s="27">
        <v>5.59</v>
      </c>
      <c r="F299" s="27">
        <v>2.5</v>
      </c>
      <c r="G299" s="27">
        <v>10.39</v>
      </c>
      <c r="H299" s="28">
        <v>86.47</v>
      </c>
    </row>
    <row r="300" spans="2:8">
      <c r="B300" s="22" t="s">
        <v>499</v>
      </c>
      <c r="C300" s="150" t="s">
        <v>517</v>
      </c>
      <c r="D300" s="26">
        <v>60</v>
      </c>
      <c r="E300" s="27">
        <v>8.64</v>
      </c>
      <c r="F300" s="27">
        <v>4.57</v>
      </c>
      <c r="G300" s="27">
        <v>2.15</v>
      </c>
      <c r="H300" s="28">
        <v>118.66</v>
      </c>
    </row>
    <row r="301" spans="2:8">
      <c r="B301" s="22" t="s">
        <v>329</v>
      </c>
      <c r="C301" s="150" t="s">
        <v>51</v>
      </c>
      <c r="D301" s="26">
        <v>150</v>
      </c>
      <c r="E301" s="27">
        <v>3.21</v>
      </c>
      <c r="F301" s="27">
        <v>4.53</v>
      </c>
      <c r="G301" s="27">
        <v>14.43</v>
      </c>
      <c r="H301" s="28">
        <v>117.46</v>
      </c>
    </row>
    <row r="302" spans="2:8">
      <c r="B302" s="22" t="s">
        <v>346</v>
      </c>
      <c r="C302" s="150" t="s">
        <v>52</v>
      </c>
      <c r="D302" s="23">
        <v>200</v>
      </c>
      <c r="E302" s="24">
        <v>0.28000000000000003</v>
      </c>
      <c r="F302" s="24">
        <v>0</v>
      </c>
      <c r="G302" s="24">
        <v>30.04</v>
      </c>
      <c r="H302" s="25">
        <v>118.17</v>
      </c>
    </row>
    <row r="303" spans="2:8">
      <c r="B303" s="22"/>
      <c r="C303" s="103" t="s">
        <v>39</v>
      </c>
      <c r="D303" s="23">
        <v>60</v>
      </c>
      <c r="E303" s="24">
        <v>3.96</v>
      </c>
      <c r="F303" s="24">
        <v>0.72</v>
      </c>
      <c r="G303" s="24">
        <v>31.2</v>
      </c>
      <c r="H303" s="25">
        <v>108.3</v>
      </c>
    </row>
    <row r="304" spans="2:8" ht="33.75" thickBot="1">
      <c r="B304" s="22"/>
      <c r="C304" s="150"/>
      <c r="D304" s="61"/>
      <c r="E304" s="62"/>
      <c r="F304" s="62"/>
      <c r="G304" s="62"/>
      <c r="H304" s="63"/>
    </row>
    <row r="305" spans="2:8" ht="33.75" thickBot="1">
      <c r="B305" s="32"/>
      <c r="C305" s="151" t="s">
        <v>222</v>
      </c>
      <c r="D305" s="33">
        <f>H305/H320*100</f>
        <v>30.697254153907938</v>
      </c>
      <c r="E305" s="34">
        <f>SUM(E298:E304)</f>
        <v>22.490000000000002</v>
      </c>
      <c r="F305" s="34">
        <f>SUM(F298:F304)</f>
        <v>17.37</v>
      </c>
      <c r="G305" s="52">
        <f>SUM(G298:G304)</f>
        <v>91.76</v>
      </c>
      <c r="H305" s="35">
        <f>SUM(H298:H304)</f>
        <v>611.52</v>
      </c>
    </row>
    <row r="306" spans="2:8">
      <c r="B306" s="22"/>
      <c r="C306" s="153"/>
      <c r="D306" s="14"/>
      <c r="E306" s="58"/>
      <c r="F306" s="58"/>
      <c r="G306" s="59"/>
      <c r="H306" s="60"/>
    </row>
    <row r="307" spans="2:8">
      <c r="B307" s="22" t="s">
        <v>261</v>
      </c>
      <c r="C307" s="150" t="s">
        <v>11</v>
      </c>
      <c r="D307" s="26">
        <v>200</v>
      </c>
      <c r="E307" s="27">
        <v>16.739999999999998</v>
      </c>
      <c r="F307" s="27">
        <v>7.45</v>
      </c>
      <c r="G307" s="27">
        <v>19.48</v>
      </c>
      <c r="H307" s="28">
        <v>210.53</v>
      </c>
    </row>
    <row r="308" spans="2:8">
      <c r="B308" s="22" t="s">
        <v>334</v>
      </c>
      <c r="C308" s="150" t="s">
        <v>3</v>
      </c>
      <c r="D308" s="26">
        <v>200</v>
      </c>
      <c r="E308" s="27">
        <v>0.03</v>
      </c>
      <c r="F308" s="27">
        <v>0.01</v>
      </c>
      <c r="G308" s="27">
        <v>9.01</v>
      </c>
      <c r="H308" s="28">
        <v>34.11</v>
      </c>
    </row>
    <row r="309" spans="2:8">
      <c r="B309" s="22"/>
      <c r="C309" s="150" t="s">
        <v>39</v>
      </c>
      <c r="D309" s="23">
        <v>40</v>
      </c>
      <c r="E309" s="24">
        <v>2.64</v>
      </c>
      <c r="F309" s="24">
        <v>0.48</v>
      </c>
      <c r="G309" s="24">
        <v>20.8</v>
      </c>
      <c r="H309" s="25">
        <v>72.27</v>
      </c>
    </row>
    <row r="310" spans="2:8">
      <c r="B310" s="22"/>
      <c r="C310" s="150" t="s">
        <v>31</v>
      </c>
      <c r="D310" s="26">
        <v>40</v>
      </c>
      <c r="E310" s="27">
        <v>3.12</v>
      </c>
      <c r="F310" s="27">
        <v>0.56000000000000005</v>
      </c>
      <c r="G310" s="27">
        <v>19.57</v>
      </c>
      <c r="H310" s="28">
        <v>97.6</v>
      </c>
    </row>
    <row r="311" spans="2:8" ht="33.75" thickBot="1">
      <c r="B311" s="22"/>
      <c r="C311" s="150"/>
      <c r="D311" s="76"/>
      <c r="E311" s="77"/>
      <c r="F311" s="77"/>
      <c r="G311" s="77"/>
      <c r="H311" s="79"/>
    </row>
    <row r="312" spans="2:8" ht="33.75" thickBot="1">
      <c r="B312" s="32"/>
      <c r="C312" s="151" t="s">
        <v>223</v>
      </c>
      <c r="D312" s="33">
        <f>H312/H320*100</f>
        <v>20.807690376989108</v>
      </c>
      <c r="E312" s="34">
        <f>SUM(E307:E311)</f>
        <v>22.53</v>
      </c>
      <c r="F312" s="34">
        <f>SUM(F307:F311)</f>
        <v>8.5</v>
      </c>
      <c r="G312" s="52">
        <f>SUM(G307:G311)</f>
        <v>68.860000000000014</v>
      </c>
      <c r="H312" s="35">
        <f>SUM(H307:H311)</f>
        <v>414.51</v>
      </c>
    </row>
    <row r="313" spans="2:8">
      <c r="B313" s="22"/>
      <c r="C313" s="150"/>
      <c r="D313" s="64"/>
      <c r="E313" s="65"/>
      <c r="F313" s="65"/>
      <c r="G313" s="7"/>
      <c r="H313" s="71"/>
    </row>
    <row r="314" spans="2:8">
      <c r="B314" s="22"/>
      <c r="C314" s="150" t="s">
        <v>48</v>
      </c>
      <c r="D314" s="26">
        <v>180</v>
      </c>
      <c r="E314" s="27">
        <v>5.04</v>
      </c>
      <c r="F314" s="27">
        <v>5.76</v>
      </c>
      <c r="G314" s="27">
        <v>7.38</v>
      </c>
      <c r="H314" s="28">
        <v>100.8</v>
      </c>
    </row>
    <row r="315" spans="2:8">
      <c r="B315" s="22"/>
      <c r="C315" s="150" t="s">
        <v>31</v>
      </c>
      <c r="D315" s="23">
        <v>25</v>
      </c>
      <c r="E315" s="24">
        <v>2.13</v>
      </c>
      <c r="F315" s="24">
        <v>0.18</v>
      </c>
      <c r="G315" s="24">
        <v>12.58</v>
      </c>
      <c r="H315" s="25">
        <v>60</v>
      </c>
    </row>
    <row r="316" spans="2:8">
      <c r="B316" s="22"/>
      <c r="C316" s="103" t="s">
        <v>150</v>
      </c>
      <c r="D316" s="23">
        <v>10</v>
      </c>
      <c r="E316" s="24">
        <v>0.08</v>
      </c>
      <c r="F316" s="24">
        <v>0</v>
      </c>
      <c r="G316" s="24">
        <v>8.0299999999999994</v>
      </c>
      <c r="H316" s="25">
        <v>31.4</v>
      </c>
    </row>
    <row r="317" spans="2:8" ht="33.75" thickBot="1">
      <c r="B317" s="22"/>
      <c r="C317" s="103"/>
      <c r="D317" s="76"/>
      <c r="E317" s="77"/>
      <c r="F317" s="77"/>
      <c r="G317" s="78"/>
      <c r="H317" s="79"/>
    </row>
    <row r="318" spans="2:8" ht="33.75" thickBot="1">
      <c r="B318" s="32"/>
      <c r="C318" s="151" t="s">
        <v>209</v>
      </c>
      <c r="D318" s="33">
        <f>H318/H320*100</f>
        <v>9.6481100346368169</v>
      </c>
      <c r="E318" s="34">
        <f>SUM(E314:E316)</f>
        <v>7.25</v>
      </c>
      <c r="F318" s="34">
        <f>SUM(F314:F316)</f>
        <v>5.9399999999999995</v>
      </c>
      <c r="G318" s="52">
        <f>SUM(G314:G316)</f>
        <v>27.990000000000002</v>
      </c>
      <c r="H318" s="35">
        <f>SUM(H314:H316)</f>
        <v>192.20000000000002</v>
      </c>
    </row>
    <row r="319" spans="2:8" ht="33.75" thickBot="1">
      <c r="B319" s="22"/>
      <c r="C319" s="148"/>
      <c r="D319" s="64"/>
      <c r="E319" s="66"/>
      <c r="F319" s="66"/>
      <c r="G319" s="67"/>
      <c r="H319" s="68"/>
    </row>
    <row r="320" spans="2:8" ht="33.75" thickBot="1">
      <c r="B320" s="32"/>
      <c r="C320" s="151" t="s">
        <v>206</v>
      </c>
      <c r="D320" s="55">
        <f>D290+D296+D305+D312+D318</f>
        <v>100.00000000000001</v>
      </c>
      <c r="E320" s="34">
        <f>E290+E296+E305+E312+E318</f>
        <v>72.580000000000013</v>
      </c>
      <c r="F320" s="34">
        <f>F290+F296+F305+F312+F318</f>
        <v>59.17</v>
      </c>
      <c r="G320" s="34">
        <f>G290+G296+G305+G312+G318</f>
        <v>301.49</v>
      </c>
      <c r="H320" s="35">
        <f>H290+H296+H305+H312+H318</f>
        <v>1992.1</v>
      </c>
    </row>
    <row r="321" spans="2:8" ht="33.75" thickBot="1">
      <c r="B321" s="32"/>
      <c r="C321" s="151" t="s">
        <v>182</v>
      </c>
      <c r="D321" s="51"/>
      <c r="E321" s="52"/>
      <c r="F321" s="52"/>
      <c r="G321" s="52"/>
      <c r="H321" s="53">
        <v>1500</v>
      </c>
    </row>
    <row r="322" spans="2:8" ht="33.75" thickBot="1">
      <c r="B322" s="54"/>
      <c r="C322" s="151" t="s">
        <v>18</v>
      </c>
      <c r="D322" s="55"/>
      <c r="E322" s="288">
        <v>1</v>
      </c>
      <c r="F322" s="288">
        <f>F320/E320</f>
        <v>0.81523835767429031</v>
      </c>
      <c r="G322" s="288">
        <f>G320/E320</f>
        <v>4.1538991457701844</v>
      </c>
      <c r="H322" s="35"/>
    </row>
    <row r="323" spans="2:8" ht="33.75" thickBot="1">
      <c r="C323" s="156"/>
      <c r="D323" s="82"/>
      <c r="E323" s="82"/>
      <c r="F323" s="82"/>
      <c r="G323" s="82"/>
      <c r="H323" s="82"/>
    </row>
    <row r="324" spans="2:8" ht="57" customHeight="1" thickBot="1">
      <c r="B324" s="327" t="s">
        <v>306</v>
      </c>
      <c r="C324" s="147" t="s">
        <v>36</v>
      </c>
      <c r="D324" s="331" t="s">
        <v>19</v>
      </c>
      <c r="E324" s="332"/>
      <c r="F324" s="332"/>
      <c r="G324" s="332"/>
      <c r="H324" s="333"/>
    </row>
    <row r="325" spans="2:8" ht="33.75" thickBot="1">
      <c r="B325" s="328"/>
      <c r="C325" s="148"/>
      <c r="D325" s="10"/>
      <c r="E325" s="11"/>
      <c r="F325" s="12" t="s">
        <v>57</v>
      </c>
      <c r="G325" s="12"/>
      <c r="H325" s="13"/>
    </row>
    <row r="326" spans="2:8" ht="33" customHeight="1" thickBot="1">
      <c r="B326" s="329"/>
      <c r="C326" s="151" t="s">
        <v>26</v>
      </c>
      <c r="D326" s="47" t="s">
        <v>37</v>
      </c>
      <c r="E326" s="83" t="s">
        <v>68</v>
      </c>
      <c r="F326" s="83" t="s">
        <v>69</v>
      </c>
      <c r="G326" s="84" t="s">
        <v>70</v>
      </c>
      <c r="H326" s="85" t="s">
        <v>72</v>
      </c>
    </row>
    <row r="327" spans="2:8">
      <c r="B327" s="18"/>
      <c r="C327" s="153"/>
      <c r="D327" s="36"/>
      <c r="E327" s="86"/>
      <c r="F327" s="86"/>
      <c r="G327" s="86"/>
      <c r="H327" s="87"/>
    </row>
    <row r="328" spans="2:8">
      <c r="B328" s="22" t="s">
        <v>321</v>
      </c>
      <c r="C328" s="150" t="s">
        <v>123</v>
      </c>
      <c r="D328" s="26">
        <v>50</v>
      </c>
      <c r="E328" s="69">
        <v>4.9000000000000004</v>
      </c>
      <c r="F328" s="69">
        <v>10.52</v>
      </c>
      <c r="G328" s="69">
        <v>0.72</v>
      </c>
      <c r="H328" s="70">
        <v>119.7</v>
      </c>
    </row>
    <row r="329" spans="2:8">
      <c r="B329" s="22" t="s">
        <v>322</v>
      </c>
      <c r="C329" s="150" t="s">
        <v>12</v>
      </c>
      <c r="D329" s="26">
        <v>150</v>
      </c>
      <c r="E329" s="27">
        <v>4.74</v>
      </c>
      <c r="F329" s="27">
        <v>4.12</v>
      </c>
      <c r="G329" s="27">
        <v>32.03</v>
      </c>
      <c r="H329" s="28">
        <v>188.34</v>
      </c>
    </row>
    <row r="330" spans="2:8">
      <c r="B330" s="22" t="s">
        <v>323</v>
      </c>
      <c r="C330" s="150" t="s">
        <v>40</v>
      </c>
      <c r="D330" s="26">
        <v>180</v>
      </c>
      <c r="E330" s="27">
        <v>3.03</v>
      </c>
      <c r="F330" s="27">
        <v>1.82</v>
      </c>
      <c r="G330" s="27">
        <v>20.91</v>
      </c>
      <c r="H330" s="28">
        <v>115.83</v>
      </c>
    </row>
    <row r="331" spans="2:8">
      <c r="B331" s="22"/>
      <c r="C331" s="103" t="s">
        <v>31</v>
      </c>
      <c r="D331" s="23">
        <v>20</v>
      </c>
      <c r="E331" s="24">
        <v>1.7</v>
      </c>
      <c r="F331" s="24">
        <v>0.14000000000000001</v>
      </c>
      <c r="G331" s="24">
        <v>10.06</v>
      </c>
      <c r="H331" s="25">
        <v>48</v>
      </c>
    </row>
    <row r="332" spans="2:8">
      <c r="B332" s="22"/>
      <c r="C332" s="150" t="s">
        <v>44</v>
      </c>
      <c r="D332" s="26">
        <v>5</v>
      </c>
      <c r="E332" s="27">
        <v>0.05</v>
      </c>
      <c r="F332" s="27">
        <v>3.55</v>
      </c>
      <c r="G332" s="27">
        <v>0</v>
      </c>
      <c r="H332" s="28">
        <v>35</v>
      </c>
    </row>
    <row r="333" spans="2:8" ht="33.75" thickBot="1">
      <c r="B333" s="22"/>
      <c r="C333" s="150"/>
      <c r="D333" s="44"/>
      <c r="E333" s="45"/>
      <c r="F333" s="45"/>
      <c r="G333" s="45"/>
      <c r="H333" s="46"/>
    </row>
    <row r="334" spans="2:8" ht="33.75" thickBot="1">
      <c r="B334" s="32"/>
      <c r="C334" s="151" t="s">
        <v>221</v>
      </c>
      <c r="D334" s="88">
        <f>H334/H364*100</f>
        <v>24.647096294207181</v>
      </c>
      <c r="E334" s="89">
        <f>SUM(E328:E333)</f>
        <v>14.42</v>
      </c>
      <c r="F334" s="89">
        <f>SUM(F328:F333)</f>
        <v>20.150000000000002</v>
      </c>
      <c r="G334" s="90">
        <f>SUM(G328:G333)</f>
        <v>63.72</v>
      </c>
      <c r="H334" s="91">
        <f>SUM(H328:H333)</f>
        <v>506.87</v>
      </c>
    </row>
    <row r="335" spans="2:8">
      <c r="B335" s="22"/>
      <c r="C335" s="150"/>
      <c r="D335" s="14"/>
      <c r="E335" s="58"/>
      <c r="F335" s="49"/>
      <c r="G335" s="92"/>
      <c r="H335" s="50"/>
    </row>
    <row r="336" spans="2:8">
      <c r="B336" s="22"/>
      <c r="C336" s="150" t="s">
        <v>4</v>
      </c>
      <c r="D336" s="26">
        <v>200</v>
      </c>
      <c r="E336" s="27">
        <v>0.8</v>
      </c>
      <c r="F336" s="27">
        <v>0</v>
      </c>
      <c r="G336" s="27">
        <v>23.4</v>
      </c>
      <c r="H336" s="28">
        <v>100</v>
      </c>
    </row>
    <row r="337" spans="2:8">
      <c r="B337" s="22"/>
      <c r="C337" s="103" t="s">
        <v>436</v>
      </c>
      <c r="D337" s="23">
        <v>20</v>
      </c>
      <c r="E337" s="24">
        <v>1.51</v>
      </c>
      <c r="F337" s="24">
        <v>2.36</v>
      </c>
      <c r="G337" s="24">
        <v>14.88</v>
      </c>
      <c r="H337" s="25">
        <v>87.2</v>
      </c>
    </row>
    <row r="338" spans="2:8">
      <c r="B338" s="22"/>
      <c r="C338" s="150" t="s">
        <v>41</v>
      </c>
      <c r="D338" s="23">
        <v>140</v>
      </c>
      <c r="E338" s="24">
        <v>0.28000000000000003</v>
      </c>
      <c r="F338" s="24">
        <v>0</v>
      </c>
      <c r="G338" s="24">
        <v>14.56</v>
      </c>
      <c r="H338" s="25">
        <v>49</v>
      </c>
    </row>
    <row r="339" spans="2:8" ht="33.75" thickBot="1">
      <c r="B339" s="22"/>
      <c r="C339" s="148"/>
      <c r="D339" s="61"/>
      <c r="E339" s="89"/>
      <c r="F339" s="89"/>
      <c r="G339" s="90"/>
      <c r="H339" s="91"/>
    </row>
    <row r="340" spans="2:8" ht="66.75" thickBot="1">
      <c r="B340" s="32"/>
      <c r="C340" s="151" t="s">
        <v>207</v>
      </c>
      <c r="D340" s="33">
        <f>H340/H364*100</f>
        <v>11.485477824080604</v>
      </c>
      <c r="E340" s="34">
        <f>SUM(E336:E339)</f>
        <v>2.59</v>
      </c>
      <c r="F340" s="34">
        <f>SUM(F336:F339)</f>
        <v>2.36</v>
      </c>
      <c r="G340" s="52">
        <f>SUM(G336:G339)</f>
        <v>52.84</v>
      </c>
      <c r="H340" s="35">
        <f>SUM(H336:H339)</f>
        <v>236.2</v>
      </c>
    </row>
    <row r="341" spans="2:8">
      <c r="B341" s="22"/>
      <c r="C341" s="148"/>
      <c r="D341" s="14"/>
      <c r="E341" s="49"/>
      <c r="F341" s="49"/>
      <c r="G341" s="92"/>
      <c r="H341" s="50"/>
    </row>
    <row r="342" spans="2:8">
      <c r="B342" s="22" t="s">
        <v>397</v>
      </c>
      <c r="C342" s="150" t="s">
        <v>493</v>
      </c>
      <c r="D342" s="26">
        <v>60</v>
      </c>
      <c r="E342" s="27">
        <v>0.74</v>
      </c>
      <c r="F342" s="27">
        <v>5.39</v>
      </c>
      <c r="G342" s="27">
        <v>5.0199999999999996</v>
      </c>
      <c r="H342" s="27">
        <v>72.06</v>
      </c>
    </row>
    <row r="343" spans="2:8">
      <c r="B343" s="22" t="s">
        <v>326</v>
      </c>
      <c r="C343" s="150" t="s">
        <v>58</v>
      </c>
      <c r="D343" s="26" t="s">
        <v>45</v>
      </c>
      <c r="E343" s="27">
        <v>1.62</v>
      </c>
      <c r="F343" s="27">
        <v>4.38</v>
      </c>
      <c r="G343" s="27">
        <v>7.85</v>
      </c>
      <c r="H343" s="28">
        <v>79.7</v>
      </c>
    </row>
    <row r="344" spans="2:8">
      <c r="B344" s="22" t="s">
        <v>352</v>
      </c>
      <c r="C344" s="103" t="s">
        <v>60</v>
      </c>
      <c r="D344" s="26">
        <v>200</v>
      </c>
      <c r="E344" s="27">
        <v>17.510000000000002</v>
      </c>
      <c r="F344" s="27">
        <v>8.48</v>
      </c>
      <c r="G344" s="27">
        <v>34.67</v>
      </c>
      <c r="H344" s="28">
        <v>292.89</v>
      </c>
    </row>
    <row r="345" spans="2:8">
      <c r="B345" s="22" t="s">
        <v>338</v>
      </c>
      <c r="C345" s="150" t="s">
        <v>5</v>
      </c>
      <c r="D345" s="26">
        <v>200</v>
      </c>
      <c r="E345" s="27">
        <v>0.38</v>
      </c>
      <c r="F345" s="27">
        <v>0</v>
      </c>
      <c r="G345" s="27">
        <v>24.33</v>
      </c>
      <c r="H345" s="28">
        <v>95.26</v>
      </c>
    </row>
    <row r="346" spans="2:8">
      <c r="B346" s="22"/>
      <c r="C346" s="150" t="s">
        <v>39</v>
      </c>
      <c r="D346" s="23">
        <v>60</v>
      </c>
      <c r="E346" s="24">
        <v>3.96</v>
      </c>
      <c r="F346" s="24">
        <v>0.72</v>
      </c>
      <c r="G346" s="24">
        <v>31.2</v>
      </c>
      <c r="H346" s="25">
        <v>108.3</v>
      </c>
    </row>
    <row r="347" spans="2:8" ht="33.75" thickBot="1">
      <c r="B347" s="22"/>
      <c r="C347" s="150"/>
      <c r="D347" s="61"/>
      <c r="E347" s="62"/>
      <c r="F347" s="62"/>
      <c r="G347" s="62"/>
      <c r="H347" s="63"/>
    </row>
    <row r="348" spans="2:8" ht="33.75" thickBot="1">
      <c r="B348" s="32"/>
      <c r="C348" s="151" t="s">
        <v>222</v>
      </c>
      <c r="D348" s="33">
        <f>H348/H364*100</f>
        <v>31.519905081910615</v>
      </c>
      <c r="E348" s="34">
        <f>SUM(E342:E347)</f>
        <v>24.21</v>
      </c>
      <c r="F348" s="34">
        <f>SUM(F342:F347)</f>
        <v>18.97</v>
      </c>
      <c r="G348" s="52">
        <f>SUM(G342:G347)</f>
        <v>103.07000000000001</v>
      </c>
      <c r="H348" s="35">
        <f>SUM(H342:H347)</f>
        <v>648.20999999999992</v>
      </c>
    </row>
    <row r="349" spans="2:8">
      <c r="B349" s="22"/>
      <c r="C349" s="150"/>
      <c r="D349" s="14"/>
      <c r="E349" s="58"/>
      <c r="F349" s="58"/>
      <c r="G349" s="59"/>
      <c r="H349" s="60"/>
    </row>
    <row r="350" spans="2:8">
      <c r="B350" s="22" t="s">
        <v>350</v>
      </c>
      <c r="C350" s="103" t="s">
        <v>126</v>
      </c>
      <c r="D350" s="26">
        <v>100</v>
      </c>
      <c r="E350" s="27">
        <v>10.8</v>
      </c>
      <c r="F350" s="27">
        <v>8.08</v>
      </c>
      <c r="G350" s="27">
        <v>11.54</v>
      </c>
      <c r="H350" s="28">
        <v>165.32</v>
      </c>
    </row>
    <row r="351" spans="2:8">
      <c r="B351" s="22" t="s">
        <v>258</v>
      </c>
      <c r="C351" s="150" t="s">
        <v>47</v>
      </c>
      <c r="D351" s="26">
        <v>130</v>
      </c>
      <c r="E351" s="27">
        <v>2.5</v>
      </c>
      <c r="F351" s="27">
        <v>3.98</v>
      </c>
      <c r="G351" s="27">
        <v>17.149999999999999</v>
      </c>
      <c r="H351" s="28">
        <v>111.52</v>
      </c>
    </row>
    <row r="352" spans="2:8">
      <c r="B352" s="22" t="s">
        <v>397</v>
      </c>
      <c r="C352" s="150" t="s">
        <v>471</v>
      </c>
      <c r="D352" s="26">
        <v>200</v>
      </c>
      <c r="E352" s="27">
        <v>0.18</v>
      </c>
      <c r="F352" s="27">
        <v>0.12</v>
      </c>
      <c r="G352" s="27">
        <v>17.04</v>
      </c>
      <c r="H352" s="28">
        <v>70.040000000000006</v>
      </c>
    </row>
    <row r="353" spans="2:8">
      <c r="B353" s="22"/>
      <c r="C353" s="150" t="s">
        <v>39</v>
      </c>
      <c r="D353" s="26">
        <v>30</v>
      </c>
      <c r="E353" s="27">
        <v>1.98</v>
      </c>
      <c r="F353" s="27">
        <v>0.36</v>
      </c>
      <c r="G353" s="27">
        <v>15.6</v>
      </c>
      <c r="H353" s="28">
        <v>54.15</v>
      </c>
    </row>
    <row r="354" spans="2:8">
      <c r="B354" s="22"/>
      <c r="C354" s="150" t="s">
        <v>31</v>
      </c>
      <c r="D354" s="23">
        <v>30</v>
      </c>
      <c r="E354" s="24">
        <v>2.5499999999999998</v>
      </c>
      <c r="F354" s="24">
        <v>0.21</v>
      </c>
      <c r="G354" s="24">
        <v>15.09</v>
      </c>
      <c r="H354" s="25">
        <v>72</v>
      </c>
    </row>
    <row r="355" spans="2:8" ht="33.75" thickBot="1">
      <c r="B355" s="22"/>
      <c r="C355" s="152"/>
      <c r="D355" s="61"/>
      <c r="E355" s="62"/>
      <c r="F355" s="62"/>
      <c r="G355" s="72"/>
      <c r="H355" s="63"/>
    </row>
    <row r="356" spans="2:8" ht="33.75" thickBot="1">
      <c r="B356" s="32"/>
      <c r="C356" s="151" t="s">
        <v>223</v>
      </c>
      <c r="D356" s="33">
        <f>H356/H364*100</f>
        <v>23.001590072501472</v>
      </c>
      <c r="E356" s="34">
        <f>SUM(E350:E355)</f>
        <v>18.010000000000002</v>
      </c>
      <c r="F356" s="34">
        <f>SUM(F350:F355)</f>
        <v>12.75</v>
      </c>
      <c r="G356" s="52">
        <f>SUM(G350:G355)</f>
        <v>76.42</v>
      </c>
      <c r="H356" s="35">
        <f>SUM(H350:H355)</f>
        <v>473.03</v>
      </c>
    </row>
    <row r="357" spans="2:8">
      <c r="B357" s="22"/>
      <c r="C357" s="150"/>
      <c r="D357" s="14"/>
      <c r="E357" s="58"/>
      <c r="F357" s="58"/>
      <c r="G357" s="59"/>
      <c r="H357" s="60"/>
    </row>
    <row r="358" spans="2:8">
      <c r="B358" s="22"/>
      <c r="C358" s="150" t="s">
        <v>48</v>
      </c>
      <c r="D358" s="26">
        <v>180</v>
      </c>
      <c r="E358" s="27">
        <v>5.04</v>
      </c>
      <c r="F358" s="27">
        <v>5.76</v>
      </c>
      <c r="G358" s="27">
        <v>7.38</v>
      </c>
      <c r="H358" s="28">
        <v>100.8</v>
      </c>
    </row>
    <row r="359" spans="2:8">
      <c r="B359" s="22"/>
      <c r="C359" s="150" t="s">
        <v>31</v>
      </c>
      <c r="D359" s="23">
        <v>25</v>
      </c>
      <c r="E359" s="24">
        <v>2.13</v>
      </c>
      <c r="F359" s="24">
        <v>0.18</v>
      </c>
      <c r="G359" s="24">
        <v>12.58</v>
      </c>
      <c r="H359" s="25">
        <v>60</v>
      </c>
    </row>
    <row r="360" spans="2:8">
      <c r="B360" s="22"/>
      <c r="C360" s="103" t="s">
        <v>150</v>
      </c>
      <c r="D360" s="23">
        <v>10</v>
      </c>
      <c r="E360" s="24">
        <v>0.08</v>
      </c>
      <c r="F360" s="24">
        <v>0</v>
      </c>
      <c r="G360" s="24">
        <v>8.0299999999999994</v>
      </c>
      <c r="H360" s="25">
        <v>31.4</v>
      </c>
    </row>
    <row r="361" spans="2:8" ht="33.75" thickBot="1">
      <c r="B361" s="22"/>
      <c r="C361" s="150"/>
      <c r="D361" s="61"/>
      <c r="E361" s="62"/>
      <c r="F361" s="62"/>
      <c r="G361" s="72"/>
      <c r="H361" s="63"/>
    </row>
    <row r="362" spans="2:8" ht="33.75" thickBot="1">
      <c r="B362" s="32"/>
      <c r="C362" s="151" t="s">
        <v>209</v>
      </c>
      <c r="D362" s="33">
        <f>H362/H364*100</f>
        <v>9.3459307273001357</v>
      </c>
      <c r="E362" s="34">
        <f>SUM(E358:E361)</f>
        <v>7.25</v>
      </c>
      <c r="F362" s="34">
        <f>SUM(F358:F361)</f>
        <v>5.9399999999999995</v>
      </c>
      <c r="G362" s="52">
        <f>SUM(G358:G361)</f>
        <v>27.990000000000002</v>
      </c>
      <c r="H362" s="35">
        <f>SUM(H358:H361)</f>
        <v>192.20000000000002</v>
      </c>
    </row>
    <row r="363" spans="2:8" ht="33.75" thickBot="1">
      <c r="B363" s="22"/>
      <c r="C363" s="148"/>
      <c r="D363" s="64"/>
      <c r="E363" s="66"/>
      <c r="F363" s="66"/>
      <c r="G363" s="67"/>
      <c r="H363" s="68"/>
    </row>
    <row r="364" spans="2:8" ht="33.75" thickBot="1">
      <c r="B364" s="32"/>
      <c r="C364" s="151" t="s">
        <v>206</v>
      </c>
      <c r="D364" s="55">
        <f>D334+D340+D348+D356+D362</f>
        <v>100</v>
      </c>
      <c r="E364" s="34">
        <f>E334+E340+E348+E356+E362</f>
        <v>66.48</v>
      </c>
      <c r="F364" s="34">
        <f>F334+F340+F348+F356+F362</f>
        <v>60.17</v>
      </c>
      <c r="G364" s="34">
        <f>G334+G340+G348+G356+G362</f>
        <v>324.04000000000002</v>
      </c>
      <c r="H364" s="35">
        <f>H334+H340+H348+H356+H362</f>
        <v>2056.5099999999998</v>
      </c>
    </row>
    <row r="365" spans="2:8" ht="33.75" thickBot="1">
      <c r="B365" s="32"/>
      <c r="C365" s="151" t="s">
        <v>182</v>
      </c>
      <c r="D365" s="51"/>
      <c r="E365" s="52"/>
      <c r="F365" s="52"/>
      <c r="G365" s="52"/>
      <c r="H365" s="53">
        <v>1500</v>
      </c>
    </row>
    <row r="366" spans="2:8" ht="33.75" thickBot="1">
      <c r="B366" s="54"/>
      <c r="C366" s="151" t="s">
        <v>18</v>
      </c>
      <c r="D366" s="55"/>
      <c r="E366" s="288">
        <v>1</v>
      </c>
      <c r="F366" s="288">
        <f>F364/E364</f>
        <v>0.90508423586040909</v>
      </c>
      <c r="G366" s="288">
        <v>4.0999999999999996</v>
      </c>
      <c r="H366" s="295"/>
    </row>
    <row r="367" spans="2:8">
      <c r="C367" s="146"/>
      <c r="D367" s="6"/>
      <c r="E367" s="7"/>
      <c r="F367" s="7"/>
      <c r="G367" s="7"/>
      <c r="H367" s="7"/>
    </row>
    <row r="368" spans="2:8" ht="33.75" thickBot="1">
      <c r="C368" s="146"/>
      <c r="D368" s="6"/>
      <c r="E368" s="7"/>
      <c r="F368" s="7"/>
      <c r="G368" s="7"/>
      <c r="H368" s="7"/>
    </row>
    <row r="369" spans="2:8" ht="57" customHeight="1" thickBot="1">
      <c r="B369" s="327" t="s">
        <v>306</v>
      </c>
      <c r="C369" s="147" t="s">
        <v>36</v>
      </c>
      <c r="D369" s="331" t="s">
        <v>19</v>
      </c>
      <c r="E369" s="332"/>
      <c r="F369" s="332"/>
      <c r="G369" s="332"/>
      <c r="H369" s="333"/>
    </row>
    <row r="370" spans="2:8" ht="33.75" thickBot="1">
      <c r="B370" s="328"/>
      <c r="C370" s="148"/>
      <c r="D370" s="10"/>
      <c r="E370" s="11"/>
      <c r="F370" s="12" t="s">
        <v>57</v>
      </c>
      <c r="G370" s="12"/>
      <c r="H370" s="13"/>
    </row>
    <row r="371" spans="2:8" ht="33.75" customHeight="1" thickBot="1">
      <c r="B371" s="329"/>
      <c r="C371" s="147" t="s">
        <v>33</v>
      </c>
      <c r="D371" s="14" t="s">
        <v>37</v>
      </c>
      <c r="E371" s="15" t="s">
        <v>68</v>
      </c>
      <c r="F371" s="15" t="s">
        <v>69</v>
      </c>
      <c r="G371" s="16" t="s">
        <v>70</v>
      </c>
      <c r="H371" s="17" t="s">
        <v>72</v>
      </c>
    </row>
    <row r="372" spans="2:8">
      <c r="B372" s="18"/>
      <c r="C372" s="153"/>
      <c r="D372" s="14"/>
      <c r="E372" s="58"/>
      <c r="F372" s="58"/>
      <c r="G372" s="59"/>
      <c r="H372" s="60"/>
    </row>
    <row r="373" spans="2:8">
      <c r="B373" s="22" t="s">
        <v>355</v>
      </c>
      <c r="C373" s="150" t="s">
        <v>188</v>
      </c>
      <c r="D373" s="26" t="s">
        <v>119</v>
      </c>
      <c r="E373" s="27">
        <v>19.989999999999998</v>
      </c>
      <c r="F373" s="27">
        <v>13.97</v>
      </c>
      <c r="G373" s="27">
        <v>20.82</v>
      </c>
      <c r="H373" s="28">
        <v>295.61</v>
      </c>
    </row>
    <row r="374" spans="2:8">
      <c r="B374" s="22" t="s">
        <v>333</v>
      </c>
      <c r="C374" s="150" t="s">
        <v>43</v>
      </c>
      <c r="D374" s="26">
        <v>180</v>
      </c>
      <c r="E374" s="27">
        <v>2.2599999999999998</v>
      </c>
      <c r="F374" s="27">
        <v>1.98</v>
      </c>
      <c r="G374" s="27">
        <v>15.96</v>
      </c>
      <c r="H374" s="28">
        <v>88.17</v>
      </c>
    </row>
    <row r="375" spans="2:8">
      <c r="B375" s="22"/>
      <c r="C375" s="150" t="s">
        <v>31</v>
      </c>
      <c r="D375" s="23">
        <v>25</v>
      </c>
      <c r="E375" s="24">
        <v>2.13</v>
      </c>
      <c r="F375" s="24">
        <v>0.18</v>
      </c>
      <c r="G375" s="24">
        <v>12.58</v>
      </c>
      <c r="H375" s="25">
        <v>60</v>
      </c>
    </row>
    <row r="376" spans="2:8">
      <c r="B376" s="22"/>
      <c r="C376" s="103" t="s">
        <v>44</v>
      </c>
      <c r="D376" s="26">
        <v>10</v>
      </c>
      <c r="E376" s="27">
        <v>0.1</v>
      </c>
      <c r="F376" s="27">
        <v>7.1</v>
      </c>
      <c r="G376" s="27">
        <v>0</v>
      </c>
      <c r="H376" s="28">
        <v>70</v>
      </c>
    </row>
    <row r="377" spans="2:8" ht="33.75" thickBot="1">
      <c r="B377" s="22"/>
      <c r="C377" s="152"/>
      <c r="D377" s="64"/>
      <c r="E377" s="65"/>
      <c r="F377" s="65"/>
      <c r="G377" s="7"/>
      <c r="H377" s="71"/>
    </row>
    <row r="378" spans="2:8" ht="33.75" thickBot="1">
      <c r="B378" s="32"/>
      <c r="C378" s="151" t="s">
        <v>221</v>
      </c>
      <c r="D378" s="93">
        <f>H378/H409*100</f>
        <v>25.243329026045171</v>
      </c>
      <c r="E378" s="34">
        <f>SUM(E373:E377)</f>
        <v>24.48</v>
      </c>
      <c r="F378" s="34">
        <f>SUM(F373:F377)</f>
        <v>23.230000000000004</v>
      </c>
      <c r="G378" s="52">
        <f>SUM(G373:G377)</f>
        <v>49.36</v>
      </c>
      <c r="H378" s="35">
        <f>SUM(H373:H377)</f>
        <v>513.78</v>
      </c>
    </row>
    <row r="379" spans="2:8">
      <c r="B379" s="22"/>
      <c r="C379" s="148"/>
      <c r="D379" s="64"/>
      <c r="E379" s="65"/>
      <c r="F379" s="66"/>
      <c r="G379" s="67"/>
      <c r="H379" s="68"/>
    </row>
    <row r="380" spans="2:8">
      <c r="B380" s="22"/>
      <c r="C380" s="150" t="s">
        <v>4</v>
      </c>
      <c r="D380" s="26">
        <v>200</v>
      </c>
      <c r="E380" s="27">
        <v>0.8</v>
      </c>
      <c r="F380" s="27">
        <v>0</v>
      </c>
      <c r="G380" s="27">
        <v>23.4</v>
      </c>
      <c r="H380" s="28">
        <v>100</v>
      </c>
    </row>
    <row r="381" spans="2:8">
      <c r="B381" s="22"/>
      <c r="C381" s="103" t="s">
        <v>140</v>
      </c>
      <c r="D381" s="23">
        <v>20</v>
      </c>
      <c r="E381" s="24">
        <v>0</v>
      </c>
      <c r="F381" s="24">
        <v>0</v>
      </c>
      <c r="G381" s="24">
        <v>16.2</v>
      </c>
      <c r="H381" s="25">
        <v>60</v>
      </c>
    </row>
    <row r="382" spans="2:8">
      <c r="B382" s="22"/>
      <c r="C382" s="103" t="s">
        <v>41</v>
      </c>
      <c r="D382" s="23">
        <v>130</v>
      </c>
      <c r="E382" s="24">
        <v>0.26</v>
      </c>
      <c r="F382" s="24">
        <v>0</v>
      </c>
      <c r="G382" s="24">
        <v>13.52</v>
      </c>
      <c r="H382" s="25">
        <v>45.5</v>
      </c>
    </row>
    <row r="383" spans="2:8" ht="33.75" thickBot="1">
      <c r="B383" s="22"/>
      <c r="C383" s="148"/>
      <c r="D383" s="64"/>
      <c r="E383" s="66"/>
      <c r="F383" s="66"/>
      <c r="G383" s="67"/>
      <c r="H383" s="68"/>
    </row>
    <row r="384" spans="2:8" ht="66.75" thickBot="1">
      <c r="B384" s="32"/>
      <c r="C384" s="151" t="s">
        <v>207</v>
      </c>
      <c r="D384" s="33">
        <f>H384/H409*100</f>
        <v>10.0967420196432</v>
      </c>
      <c r="E384" s="34">
        <f>SUM(E380:E383)</f>
        <v>1.06</v>
      </c>
      <c r="F384" s="34">
        <f>SUM(F380:F383)</f>
        <v>0</v>
      </c>
      <c r="G384" s="52">
        <f>SUM(G380:G383)</f>
        <v>53.11999999999999</v>
      </c>
      <c r="H384" s="35">
        <f>SUM(H380:H383)</f>
        <v>205.5</v>
      </c>
    </row>
    <row r="385" spans="2:9">
      <c r="B385" s="22"/>
      <c r="C385" s="150"/>
      <c r="D385" s="14"/>
      <c r="E385" s="58"/>
      <c r="F385" s="58"/>
      <c r="G385" s="59"/>
      <c r="H385" s="60"/>
    </row>
    <row r="386" spans="2:9">
      <c r="B386" s="22" t="s">
        <v>472</v>
      </c>
      <c r="C386" s="150" t="s">
        <v>473</v>
      </c>
      <c r="D386" s="26">
        <v>60</v>
      </c>
      <c r="E386" s="27">
        <v>0.96</v>
      </c>
      <c r="F386" s="27">
        <v>3.05</v>
      </c>
      <c r="G386" s="27">
        <v>5.17</v>
      </c>
      <c r="H386" s="28">
        <v>53.57</v>
      </c>
    </row>
    <row r="387" spans="2:9">
      <c r="B387" s="22" t="s">
        <v>325</v>
      </c>
      <c r="C387" s="150" t="s">
        <v>27</v>
      </c>
      <c r="D387" s="26">
        <v>180</v>
      </c>
      <c r="E387" s="27">
        <v>3.95</v>
      </c>
      <c r="F387" s="27">
        <v>3.26</v>
      </c>
      <c r="G387" s="27">
        <v>14.33</v>
      </c>
      <c r="H387" s="28">
        <v>103.58</v>
      </c>
    </row>
    <row r="388" spans="2:9">
      <c r="B388" s="22" t="s">
        <v>397</v>
      </c>
      <c r="C388" s="150" t="s">
        <v>494</v>
      </c>
      <c r="D388" s="26">
        <v>80</v>
      </c>
      <c r="E388" s="27">
        <v>15.040000000000001</v>
      </c>
      <c r="F388" s="27">
        <v>6.08</v>
      </c>
      <c r="G388" s="27">
        <v>5.5200000000000005</v>
      </c>
      <c r="H388" s="28">
        <v>136.80000000000001</v>
      </c>
    </row>
    <row r="389" spans="2:9">
      <c r="B389" s="22" t="s">
        <v>411</v>
      </c>
      <c r="C389" s="150" t="s">
        <v>131</v>
      </c>
      <c r="D389" s="26">
        <v>150</v>
      </c>
      <c r="E389" s="27">
        <v>4.1399999999999997</v>
      </c>
      <c r="F389" s="27">
        <v>4</v>
      </c>
      <c r="G389" s="27">
        <v>20.56</v>
      </c>
      <c r="H389" s="28">
        <v>138.06</v>
      </c>
    </row>
    <row r="390" spans="2:9">
      <c r="B390" s="22" t="s">
        <v>335</v>
      </c>
      <c r="C390" s="150" t="s">
        <v>23</v>
      </c>
      <c r="D390" s="23">
        <v>200</v>
      </c>
      <c r="E390" s="24">
        <v>0.14000000000000001</v>
      </c>
      <c r="F390" s="24">
        <v>0.14000000000000001</v>
      </c>
      <c r="G390" s="24">
        <v>21.49</v>
      </c>
      <c r="H390" s="25">
        <v>84.42</v>
      </c>
    </row>
    <row r="391" spans="2:9">
      <c r="B391" s="22"/>
      <c r="C391" s="103" t="s">
        <v>39</v>
      </c>
      <c r="D391" s="23">
        <v>60</v>
      </c>
      <c r="E391" s="24">
        <v>3.96</v>
      </c>
      <c r="F391" s="24">
        <v>0.72</v>
      </c>
      <c r="G391" s="24">
        <v>31.2</v>
      </c>
      <c r="H391" s="25">
        <v>108.3</v>
      </c>
    </row>
    <row r="392" spans="2:9" ht="33.75" thickBot="1">
      <c r="B392" s="22"/>
      <c r="C392" s="152"/>
      <c r="D392" s="61"/>
      <c r="E392" s="62"/>
      <c r="F392" s="62"/>
      <c r="G392" s="62"/>
      <c r="H392" s="63"/>
    </row>
    <row r="393" spans="2:9" ht="33.75" thickBot="1">
      <c r="B393" s="32"/>
      <c r="C393" s="151" t="s">
        <v>222</v>
      </c>
      <c r="D393" s="33">
        <f>H393/H409*100</f>
        <v>30.694587065361052</v>
      </c>
      <c r="E393" s="34">
        <f>SUM(E386:E392)</f>
        <v>28.190000000000005</v>
      </c>
      <c r="F393" s="34">
        <f>SUM(F386:F392)</f>
        <v>17.25</v>
      </c>
      <c r="G393" s="52">
        <f>SUM(G386:G392)</f>
        <v>98.27</v>
      </c>
      <c r="H393" s="35">
        <f>SUM(H386:H392)</f>
        <v>624.73</v>
      </c>
    </row>
    <row r="394" spans="2:9">
      <c r="B394" s="22"/>
      <c r="C394" s="148"/>
      <c r="D394" s="64"/>
      <c r="E394" s="66"/>
      <c r="F394" s="66"/>
      <c r="G394" s="67"/>
      <c r="H394" s="68"/>
    </row>
    <row r="395" spans="2:9">
      <c r="B395" s="22" t="s">
        <v>388</v>
      </c>
      <c r="C395" s="150" t="s">
        <v>401</v>
      </c>
      <c r="D395" s="26">
        <v>150</v>
      </c>
      <c r="E395" s="27">
        <v>13.7</v>
      </c>
      <c r="F395" s="27">
        <v>14</v>
      </c>
      <c r="G395" s="27">
        <v>22.08</v>
      </c>
      <c r="H395" s="28">
        <v>266.7</v>
      </c>
    </row>
    <row r="396" spans="2:9">
      <c r="B396" s="22"/>
      <c r="C396" s="150" t="s">
        <v>404</v>
      </c>
      <c r="D396" s="26">
        <v>5</v>
      </c>
      <c r="E396" s="27">
        <v>0.05</v>
      </c>
      <c r="F396" s="69">
        <v>3.55</v>
      </c>
      <c r="G396" s="69">
        <v>0</v>
      </c>
      <c r="H396" s="70">
        <v>35</v>
      </c>
    </row>
    <row r="397" spans="2:9">
      <c r="B397" s="22" t="s">
        <v>447</v>
      </c>
      <c r="C397" s="150" t="s">
        <v>450</v>
      </c>
      <c r="D397" s="26" t="s">
        <v>449</v>
      </c>
      <c r="E397" s="27">
        <v>0.08</v>
      </c>
      <c r="F397" s="27">
        <v>0</v>
      </c>
      <c r="G397" s="27">
        <v>14.11</v>
      </c>
      <c r="H397" s="28">
        <v>55.55</v>
      </c>
      <c r="I397" s="7"/>
    </row>
    <row r="398" spans="2:9">
      <c r="B398" s="22"/>
      <c r="C398" s="150" t="s">
        <v>39</v>
      </c>
      <c r="D398" s="23">
        <v>30</v>
      </c>
      <c r="E398" s="24">
        <v>1.98</v>
      </c>
      <c r="F398" s="24">
        <v>0.36</v>
      </c>
      <c r="G398" s="24">
        <v>15.6</v>
      </c>
      <c r="H398" s="25">
        <v>54.15</v>
      </c>
    </row>
    <row r="399" spans="2:9">
      <c r="B399" s="22"/>
      <c r="C399" s="103" t="s">
        <v>31</v>
      </c>
      <c r="D399" s="23">
        <v>30</v>
      </c>
      <c r="E399" s="24">
        <v>2.5499999999999998</v>
      </c>
      <c r="F399" s="24">
        <v>0.21</v>
      </c>
      <c r="G399" s="24">
        <v>15.09</v>
      </c>
      <c r="H399" s="25">
        <v>72</v>
      </c>
    </row>
    <row r="400" spans="2:9" ht="33.75" thickBot="1">
      <c r="B400" s="22"/>
      <c r="C400" s="150"/>
      <c r="D400" s="64"/>
      <c r="E400" s="65"/>
      <c r="F400" s="65"/>
      <c r="G400" s="65"/>
      <c r="H400" s="71"/>
    </row>
    <row r="401" spans="2:8" ht="33.75" thickBot="1">
      <c r="B401" s="32"/>
      <c r="C401" s="151" t="s">
        <v>223</v>
      </c>
      <c r="D401" s="33">
        <f>H401/H409*100</f>
        <v>23.750681714333442</v>
      </c>
      <c r="E401" s="34">
        <f>SUM(E395:E400)</f>
        <v>18.36</v>
      </c>
      <c r="F401" s="34">
        <f>SUM(F395:F400)</f>
        <v>18.12</v>
      </c>
      <c r="G401" s="52">
        <f>SUM(G395:G400)</f>
        <v>66.88</v>
      </c>
      <c r="H401" s="35">
        <f>SUM(H395:H400)</f>
        <v>483.4</v>
      </c>
    </row>
    <row r="402" spans="2:8">
      <c r="B402" s="22"/>
      <c r="C402" s="148"/>
      <c r="D402" s="9"/>
      <c r="E402" s="66"/>
      <c r="F402" s="66"/>
      <c r="G402" s="67"/>
      <c r="H402" s="68"/>
    </row>
    <row r="403" spans="2:8">
      <c r="B403" s="22"/>
      <c r="C403" s="150" t="s">
        <v>48</v>
      </c>
      <c r="D403" s="26">
        <v>180</v>
      </c>
      <c r="E403" s="27">
        <v>5.04</v>
      </c>
      <c r="F403" s="27">
        <v>5.76</v>
      </c>
      <c r="G403" s="27">
        <v>7.38</v>
      </c>
      <c r="H403" s="28">
        <v>100.8</v>
      </c>
    </row>
    <row r="404" spans="2:8">
      <c r="B404" s="22"/>
      <c r="C404" s="150" t="s">
        <v>31</v>
      </c>
      <c r="D404" s="23">
        <v>25</v>
      </c>
      <c r="E404" s="24">
        <v>2.13</v>
      </c>
      <c r="F404" s="24">
        <v>0.18</v>
      </c>
      <c r="G404" s="24">
        <v>12.58</v>
      </c>
      <c r="H404" s="25">
        <v>60</v>
      </c>
    </row>
    <row r="405" spans="2:8">
      <c r="B405" s="22"/>
      <c r="C405" s="103" t="s">
        <v>150</v>
      </c>
      <c r="D405" s="23">
        <v>15</v>
      </c>
      <c r="E405" s="24">
        <v>0.12</v>
      </c>
      <c r="F405" s="24">
        <v>0</v>
      </c>
      <c r="G405" s="24">
        <v>12.05</v>
      </c>
      <c r="H405" s="25">
        <v>47.1</v>
      </c>
    </row>
    <row r="406" spans="2:8" ht="33.75" thickBot="1">
      <c r="B406" s="22"/>
      <c r="C406" s="150"/>
      <c r="D406" s="61"/>
      <c r="E406" s="62"/>
      <c r="F406" s="62"/>
      <c r="G406" s="72"/>
      <c r="H406" s="63"/>
    </row>
    <row r="407" spans="2:8" ht="33.75" thickBot="1">
      <c r="B407" s="32"/>
      <c r="C407" s="151" t="s">
        <v>209</v>
      </c>
      <c r="D407" s="33">
        <f>H407/H409*100</f>
        <v>10.214660174617135</v>
      </c>
      <c r="E407" s="34">
        <f>SUM(E403:E406)</f>
        <v>7.29</v>
      </c>
      <c r="F407" s="34">
        <f>SUM(F403:F406)</f>
        <v>5.9399999999999995</v>
      </c>
      <c r="G407" s="52">
        <f>SUM(G403:G406)</f>
        <v>32.010000000000005</v>
      </c>
      <c r="H407" s="35">
        <f>SUM(H403:H406)</f>
        <v>207.9</v>
      </c>
    </row>
    <row r="408" spans="2:8" ht="33.75" thickBot="1">
      <c r="B408" s="22"/>
      <c r="C408" s="148"/>
      <c r="D408" s="94"/>
      <c r="E408" s="34"/>
      <c r="F408" s="34"/>
      <c r="G408" s="52"/>
      <c r="H408" s="35"/>
    </row>
    <row r="409" spans="2:8" ht="33.75" thickBot="1">
      <c r="B409" s="32"/>
      <c r="C409" s="151" t="s">
        <v>206</v>
      </c>
      <c r="D409" s="55">
        <f>D378+D384+D393+D401+D407</f>
        <v>100</v>
      </c>
      <c r="E409" s="34">
        <f>E378+E384+E393+E401+E407</f>
        <v>79.38000000000001</v>
      </c>
      <c r="F409" s="34">
        <f>F378+F384+F393+F401+F407</f>
        <v>64.540000000000006</v>
      </c>
      <c r="G409" s="34">
        <f>G378+G384+G393+G401+G407</f>
        <v>299.64</v>
      </c>
      <c r="H409" s="35">
        <f>H378+H384+H393+H401+H407</f>
        <v>2035.31</v>
      </c>
    </row>
    <row r="410" spans="2:8" ht="33.75" thickBot="1">
      <c r="B410" s="22"/>
      <c r="C410" s="151" t="s">
        <v>182</v>
      </c>
      <c r="D410" s="95"/>
      <c r="E410" s="92"/>
      <c r="F410" s="92"/>
      <c r="G410" s="92"/>
      <c r="H410" s="96">
        <v>1500</v>
      </c>
    </row>
    <row r="411" spans="2:8" ht="33.75" thickBot="1">
      <c r="B411" s="32"/>
      <c r="C411" s="151" t="s">
        <v>18</v>
      </c>
      <c r="D411" s="55"/>
      <c r="E411" s="288">
        <v>1</v>
      </c>
      <c r="F411" s="288">
        <f>F409/E409</f>
        <v>0.81305114638447973</v>
      </c>
      <c r="G411" s="288">
        <f>G409/E409</f>
        <v>3.7747543461829172</v>
      </c>
      <c r="H411" s="295"/>
    </row>
    <row r="412" spans="2:8">
      <c r="C412" s="146"/>
      <c r="D412" s="6"/>
      <c r="E412" s="7"/>
      <c r="F412" s="7"/>
      <c r="G412" s="7"/>
      <c r="H412" s="7"/>
    </row>
    <row r="413" spans="2:8" ht="33.75" thickBot="1">
      <c r="C413" s="146"/>
      <c r="D413" s="56"/>
      <c r="E413" s="57"/>
      <c r="F413" s="57"/>
      <c r="G413" s="57"/>
      <c r="H413" s="57"/>
    </row>
    <row r="414" spans="2:8" ht="58.15" customHeight="1" thickBot="1">
      <c r="B414" s="327" t="s">
        <v>306</v>
      </c>
      <c r="C414" s="147" t="s">
        <v>36</v>
      </c>
      <c r="D414" s="331" t="s">
        <v>19</v>
      </c>
      <c r="E414" s="332"/>
      <c r="F414" s="332"/>
      <c r="G414" s="332"/>
      <c r="H414" s="333"/>
    </row>
    <row r="415" spans="2:8" ht="33.75" thickBot="1">
      <c r="B415" s="328"/>
      <c r="C415" s="152"/>
      <c r="D415" s="10"/>
      <c r="E415" s="11"/>
      <c r="F415" s="12" t="s">
        <v>57</v>
      </c>
      <c r="G415" s="12"/>
      <c r="H415" s="13"/>
    </row>
    <row r="416" spans="2:8" ht="38.25" customHeight="1" thickBot="1">
      <c r="B416" s="329"/>
      <c r="C416" s="148" t="s">
        <v>34</v>
      </c>
      <c r="D416" s="14" t="s">
        <v>37</v>
      </c>
      <c r="E416" s="15" t="s">
        <v>68</v>
      </c>
      <c r="F416" s="15" t="s">
        <v>69</v>
      </c>
      <c r="G416" s="16" t="s">
        <v>70</v>
      </c>
      <c r="H416" s="17" t="s">
        <v>72</v>
      </c>
    </row>
    <row r="417" spans="2:8">
      <c r="B417" s="18"/>
      <c r="C417" s="153"/>
      <c r="D417" s="14"/>
      <c r="E417" s="58"/>
      <c r="F417" s="58"/>
      <c r="G417" s="59"/>
      <c r="H417" s="60"/>
    </row>
    <row r="418" spans="2:8">
      <c r="B418" s="22" t="s">
        <v>356</v>
      </c>
      <c r="C418" s="150" t="s">
        <v>6</v>
      </c>
      <c r="D418" s="26">
        <v>150</v>
      </c>
      <c r="E418" s="27">
        <v>4.75</v>
      </c>
      <c r="F418" s="27">
        <v>6.22</v>
      </c>
      <c r="G418" s="27">
        <v>17.739999999999998</v>
      </c>
      <c r="H418" s="28">
        <v>147.04</v>
      </c>
    </row>
    <row r="419" spans="2:8">
      <c r="B419" s="22" t="s">
        <v>336</v>
      </c>
      <c r="C419" s="150" t="s">
        <v>42</v>
      </c>
      <c r="D419" s="26">
        <v>70</v>
      </c>
      <c r="E419" s="27">
        <v>4.6399999999999997</v>
      </c>
      <c r="F419" s="27">
        <v>6</v>
      </c>
      <c r="G419" s="27">
        <v>0.85</v>
      </c>
      <c r="H419" s="28">
        <v>77.239999999999995</v>
      </c>
    </row>
    <row r="420" spans="2:8">
      <c r="B420" s="22" t="s">
        <v>397</v>
      </c>
      <c r="C420" s="150" t="s">
        <v>439</v>
      </c>
      <c r="D420" s="26">
        <v>200</v>
      </c>
      <c r="E420" s="27">
        <v>5.2</v>
      </c>
      <c r="F420" s="27">
        <v>4.46</v>
      </c>
      <c r="G420" s="27">
        <v>22.1</v>
      </c>
      <c r="H420" s="28">
        <v>149.34</v>
      </c>
    </row>
    <row r="421" spans="2:8">
      <c r="B421" s="22"/>
      <c r="C421" s="103" t="s">
        <v>31</v>
      </c>
      <c r="D421" s="23">
        <v>25</v>
      </c>
      <c r="E421" s="24">
        <v>2.13</v>
      </c>
      <c r="F421" s="24">
        <v>0.18</v>
      </c>
      <c r="G421" s="24">
        <v>12.58</v>
      </c>
      <c r="H421" s="25">
        <v>60</v>
      </c>
    </row>
    <row r="422" spans="2:8">
      <c r="B422" s="22"/>
      <c r="C422" s="103" t="s">
        <v>44</v>
      </c>
      <c r="D422" s="26">
        <v>10</v>
      </c>
      <c r="E422" s="27">
        <v>0.1</v>
      </c>
      <c r="F422" s="27">
        <v>7.1</v>
      </c>
      <c r="G422" s="27">
        <v>0</v>
      </c>
      <c r="H422" s="28">
        <v>70</v>
      </c>
    </row>
    <row r="423" spans="2:8" ht="33.75" thickBot="1">
      <c r="B423" s="22"/>
      <c r="C423" s="152"/>
      <c r="D423" s="64"/>
      <c r="E423" s="65"/>
      <c r="F423" s="65"/>
      <c r="G423" s="7"/>
      <c r="H423" s="71"/>
    </row>
    <row r="424" spans="2:8" ht="33.75" thickBot="1">
      <c r="B424" s="32"/>
      <c r="C424" s="151" t="s">
        <v>221</v>
      </c>
      <c r="D424" s="33">
        <f>H424/H456*100</f>
        <v>24.085011549442612</v>
      </c>
      <c r="E424" s="34">
        <f>SUM(E418:E423)</f>
        <v>16.82</v>
      </c>
      <c r="F424" s="34">
        <f>SUM(F418:F423)</f>
        <v>23.96</v>
      </c>
      <c r="G424" s="52">
        <f>SUM(G418:G423)</f>
        <v>53.269999999999996</v>
      </c>
      <c r="H424" s="35">
        <f>SUM(H418:H423)</f>
        <v>503.62</v>
      </c>
    </row>
    <row r="425" spans="2:8">
      <c r="B425" s="22"/>
      <c r="C425" s="148"/>
      <c r="D425" s="64"/>
      <c r="E425" s="65"/>
      <c r="F425" s="66"/>
      <c r="G425" s="67"/>
      <c r="H425" s="68"/>
    </row>
    <row r="426" spans="2:8">
      <c r="B426" s="22"/>
      <c r="C426" s="150" t="s">
        <v>520</v>
      </c>
      <c r="D426" s="26">
        <v>200</v>
      </c>
      <c r="E426" s="27">
        <v>5</v>
      </c>
      <c r="F426" s="27">
        <v>6.6</v>
      </c>
      <c r="G426" s="27">
        <v>19</v>
      </c>
      <c r="H426" s="28">
        <v>150</v>
      </c>
    </row>
    <row r="427" spans="2:8">
      <c r="B427" s="22"/>
      <c r="C427" s="103" t="s">
        <v>435</v>
      </c>
      <c r="D427" s="23">
        <v>25</v>
      </c>
      <c r="E427" s="24">
        <v>1.4</v>
      </c>
      <c r="F427" s="24">
        <v>6.5</v>
      </c>
      <c r="G427" s="24">
        <v>13.79</v>
      </c>
      <c r="H427" s="25">
        <v>120</v>
      </c>
    </row>
    <row r="428" spans="2:8" ht="33.75" thickBot="1">
      <c r="B428" s="22"/>
      <c r="C428" s="148"/>
      <c r="D428" s="64"/>
      <c r="E428" s="66"/>
      <c r="F428" s="66"/>
      <c r="G428" s="67"/>
      <c r="H428" s="68"/>
    </row>
    <row r="429" spans="2:8" ht="66.75" thickBot="1">
      <c r="B429" s="32"/>
      <c r="C429" s="151" t="s">
        <v>207</v>
      </c>
      <c r="D429" s="33">
        <f>H429/H456*100</f>
        <v>12.912420313628342</v>
      </c>
      <c r="E429" s="34">
        <f>SUM(E426:E428)</f>
        <v>6.4</v>
      </c>
      <c r="F429" s="34">
        <f>SUM(F426:F428)</f>
        <v>13.1</v>
      </c>
      <c r="G429" s="52">
        <f>SUM(G426:G428)</f>
        <v>32.79</v>
      </c>
      <c r="H429" s="35">
        <f>SUM(H426:H428)</f>
        <v>270</v>
      </c>
    </row>
    <row r="430" spans="2:8">
      <c r="B430" s="22"/>
      <c r="C430" s="153"/>
      <c r="D430" s="64"/>
      <c r="E430" s="65"/>
      <c r="F430" s="65"/>
      <c r="G430" s="7"/>
      <c r="H430" s="71"/>
    </row>
    <row r="431" spans="2:8">
      <c r="B431" s="22" t="s">
        <v>388</v>
      </c>
      <c r="C431" s="150" t="s">
        <v>476</v>
      </c>
      <c r="D431" s="26">
        <v>60</v>
      </c>
      <c r="E431" s="27">
        <v>1.7</v>
      </c>
      <c r="F431" s="27">
        <v>5.6</v>
      </c>
      <c r="G431" s="27">
        <v>6.5</v>
      </c>
      <c r="H431" s="28">
        <v>83.1</v>
      </c>
    </row>
    <row r="432" spans="2:8">
      <c r="B432" s="22" t="s">
        <v>527</v>
      </c>
      <c r="C432" s="150" t="s">
        <v>528</v>
      </c>
      <c r="D432" s="26">
        <v>200</v>
      </c>
      <c r="E432" s="27">
        <v>1.76</v>
      </c>
      <c r="F432" s="27">
        <v>2.11</v>
      </c>
      <c r="G432" s="27">
        <v>13.09</v>
      </c>
      <c r="H432" s="28">
        <v>78.16</v>
      </c>
    </row>
    <row r="433" spans="2:8">
      <c r="B433" s="22" t="s">
        <v>343</v>
      </c>
      <c r="C433" s="150" t="s">
        <v>200</v>
      </c>
      <c r="D433" s="26">
        <v>70</v>
      </c>
      <c r="E433" s="27">
        <v>11.66</v>
      </c>
      <c r="F433" s="27">
        <v>11.83</v>
      </c>
      <c r="G433" s="27">
        <v>4.3899999999999997</v>
      </c>
      <c r="H433" s="28">
        <v>150.71</v>
      </c>
    </row>
    <row r="434" spans="2:8">
      <c r="B434" s="22" t="s">
        <v>329</v>
      </c>
      <c r="C434" s="150" t="s">
        <v>51</v>
      </c>
      <c r="D434" s="26">
        <v>150</v>
      </c>
      <c r="E434" s="27">
        <v>3.21</v>
      </c>
      <c r="F434" s="27">
        <v>4.53</v>
      </c>
      <c r="G434" s="27">
        <v>14.43</v>
      </c>
      <c r="H434" s="28">
        <v>117.46</v>
      </c>
    </row>
    <row r="435" spans="2:8">
      <c r="B435" s="22" t="s">
        <v>346</v>
      </c>
      <c r="C435" s="150" t="s">
        <v>52</v>
      </c>
      <c r="D435" s="23">
        <v>200</v>
      </c>
      <c r="E435" s="24">
        <v>0.28000000000000003</v>
      </c>
      <c r="F435" s="24">
        <v>0</v>
      </c>
      <c r="G435" s="24">
        <v>30.04</v>
      </c>
      <c r="H435" s="25">
        <v>118.17</v>
      </c>
    </row>
    <row r="436" spans="2:8">
      <c r="B436" s="22"/>
      <c r="C436" s="103" t="s">
        <v>39</v>
      </c>
      <c r="D436" s="23">
        <v>60</v>
      </c>
      <c r="E436" s="24">
        <v>3.96</v>
      </c>
      <c r="F436" s="24">
        <v>0.72</v>
      </c>
      <c r="G436" s="24">
        <v>31.2</v>
      </c>
      <c r="H436" s="25">
        <v>108.3</v>
      </c>
    </row>
    <row r="437" spans="2:8" ht="33.75" thickBot="1">
      <c r="B437" s="22"/>
      <c r="C437" s="150"/>
      <c r="D437" s="64"/>
      <c r="E437" s="65"/>
      <c r="F437" s="65"/>
      <c r="G437" s="65"/>
      <c r="H437" s="71"/>
    </row>
    <row r="438" spans="2:8" ht="33.75" thickBot="1">
      <c r="B438" s="32"/>
      <c r="C438" s="151" t="s">
        <v>222</v>
      </c>
      <c r="D438" s="33">
        <f>H438/H456*100</f>
        <v>31.367616606328998</v>
      </c>
      <c r="E438" s="34">
        <f>SUM(E431:E437)</f>
        <v>22.570000000000004</v>
      </c>
      <c r="F438" s="34">
        <f>SUM(F431:F437)</f>
        <v>24.79</v>
      </c>
      <c r="G438" s="52">
        <f>SUM(G431:G437)</f>
        <v>99.649999999999991</v>
      </c>
      <c r="H438" s="35">
        <f>SUM(H431:H437)</f>
        <v>655.9</v>
      </c>
    </row>
    <row r="439" spans="2:8">
      <c r="B439" s="22"/>
      <c r="C439" s="153"/>
      <c r="D439" s="14"/>
      <c r="E439" s="58"/>
      <c r="F439" s="58"/>
      <c r="G439" s="58"/>
      <c r="H439" s="60"/>
    </row>
    <row r="440" spans="2:8">
      <c r="B440" s="22" t="s">
        <v>397</v>
      </c>
      <c r="C440" s="150" t="s">
        <v>464</v>
      </c>
      <c r="D440" s="26">
        <v>50</v>
      </c>
      <c r="E440" s="27">
        <v>1</v>
      </c>
      <c r="F440" s="27">
        <v>0</v>
      </c>
      <c r="G440" s="27">
        <v>5.56</v>
      </c>
      <c r="H440" s="28">
        <v>25</v>
      </c>
    </row>
    <row r="441" spans="2:8">
      <c r="B441" s="22" t="s">
        <v>339</v>
      </c>
      <c r="C441" s="150" t="s">
        <v>0</v>
      </c>
      <c r="D441" s="26">
        <v>80</v>
      </c>
      <c r="E441" s="27">
        <v>9.65</v>
      </c>
      <c r="F441" s="27">
        <v>1.68</v>
      </c>
      <c r="G441" s="27">
        <v>5.82</v>
      </c>
      <c r="H441" s="28">
        <v>78.16</v>
      </c>
    </row>
    <row r="442" spans="2:8">
      <c r="B442" s="22" t="s">
        <v>258</v>
      </c>
      <c r="C442" s="150" t="s">
        <v>47</v>
      </c>
      <c r="D442" s="26">
        <v>130</v>
      </c>
      <c r="E442" s="27">
        <v>2.5</v>
      </c>
      <c r="F442" s="27">
        <v>3.98</v>
      </c>
      <c r="G442" s="27">
        <v>17.149999999999999</v>
      </c>
      <c r="H442" s="28">
        <v>111.52</v>
      </c>
    </row>
    <row r="443" spans="2:8">
      <c r="B443" s="22" t="s">
        <v>334</v>
      </c>
      <c r="C443" s="150" t="s">
        <v>3</v>
      </c>
      <c r="D443" s="26">
        <v>200</v>
      </c>
      <c r="E443" s="27">
        <v>0.03</v>
      </c>
      <c r="F443" s="27">
        <v>0.01</v>
      </c>
      <c r="G443" s="27">
        <v>9.01</v>
      </c>
      <c r="H443" s="28">
        <v>34.11</v>
      </c>
    </row>
    <row r="444" spans="2:8">
      <c r="B444" s="22"/>
      <c r="C444" s="150" t="s">
        <v>39</v>
      </c>
      <c r="D444" s="23">
        <v>40</v>
      </c>
      <c r="E444" s="24">
        <v>2.64</v>
      </c>
      <c r="F444" s="24">
        <v>0.48</v>
      </c>
      <c r="G444" s="24">
        <v>20.8</v>
      </c>
      <c r="H444" s="25">
        <v>72.2</v>
      </c>
    </row>
    <row r="445" spans="2:8">
      <c r="B445" s="22"/>
      <c r="C445" s="150" t="s">
        <v>31</v>
      </c>
      <c r="D445" s="23">
        <v>40</v>
      </c>
      <c r="E445" s="24">
        <v>3.12</v>
      </c>
      <c r="F445" s="24">
        <v>0.56000000000000005</v>
      </c>
      <c r="G445" s="24">
        <v>19.57</v>
      </c>
      <c r="H445" s="25">
        <v>97.6</v>
      </c>
    </row>
    <row r="446" spans="2:8">
      <c r="B446" s="22"/>
      <c r="C446" s="150" t="s">
        <v>44</v>
      </c>
      <c r="D446" s="26">
        <v>5</v>
      </c>
      <c r="E446" s="27">
        <v>0.05</v>
      </c>
      <c r="F446" s="27">
        <v>3.55</v>
      </c>
      <c r="G446" s="27">
        <v>0</v>
      </c>
      <c r="H446" s="28">
        <v>35</v>
      </c>
    </row>
    <row r="447" spans="2:8" ht="33.75" thickBot="1">
      <c r="B447" s="22"/>
      <c r="C447" s="152"/>
      <c r="D447" s="61"/>
      <c r="E447" s="62"/>
      <c r="F447" s="62"/>
      <c r="G447" s="72"/>
      <c r="H447" s="63"/>
    </row>
    <row r="448" spans="2:8" ht="33.75" thickBot="1">
      <c r="B448" s="32"/>
      <c r="C448" s="151" t="s">
        <v>223</v>
      </c>
      <c r="D448" s="33">
        <f>H448/H456*100</f>
        <v>21.692387889106222</v>
      </c>
      <c r="E448" s="34">
        <f>SUM(E440:E447)</f>
        <v>18.990000000000002</v>
      </c>
      <c r="F448" s="34">
        <f>SUM(F440:F447)</f>
        <v>10.260000000000002</v>
      </c>
      <c r="G448" s="52">
        <f>SUM(G440:G447)</f>
        <v>77.91</v>
      </c>
      <c r="H448" s="35">
        <f>SUM(H440:H447)</f>
        <v>453.59000000000003</v>
      </c>
    </row>
    <row r="449" spans="2:8">
      <c r="B449" s="22"/>
      <c r="C449" s="148"/>
      <c r="D449" s="64"/>
      <c r="E449" s="66"/>
      <c r="F449" s="66"/>
      <c r="G449" s="67"/>
      <c r="H449" s="68"/>
    </row>
    <row r="450" spans="2:8">
      <c r="B450" s="22"/>
      <c r="C450" s="150" t="s">
        <v>48</v>
      </c>
      <c r="D450" s="26">
        <v>180</v>
      </c>
      <c r="E450" s="27">
        <v>5.04</v>
      </c>
      <c r="F450" s="27">
        <v>5.76</v>
      </c>
      <c r="G450" s="27">
        <v>7.38</v>
      </c>
      <c r="H450" s="28">
        <v>100.8</v>
      </c>
    </row>
    <row r="451" spans="2:8">
      <c r="B451" s="22"/>
      <c r="C451" s="150" t="s">
        <v>31</v>
      </c>
      <c r="D451" s="23">
        <v>25</v>
      </c>
      <c r="E451" s="24">
        <v>2.13</v>
      </c>
      <c r="F451" s="24">
        <v>0.18</v>
      </c>
      <c r="G451" s="24">
        <v>12.58</v>
      </c>
      <c r="H451" s="25">
        <v>60</v>
      </c>
    </row>
    <row r="452" spans="2:8">
      <c r="B452" s="22"/>
      <c r="C452" s="103" t="s">
        <v>150</v>
      </c>
      <c r="D452" s="23">
        <v>15</v>
      </c>
      <c r="E452" s="24">
        <v>0.12</v>
      </c>
      <c r="F452" s="24">
        <v>0</v>
      </c>
      <c r="G452" s="24">
        <v>12.05</v>
      </c>
      <c r="H452" s="25">
        <v>47.1</v>
      </c>
    </row>
    <row r="453" spans="2:8" ht="33.75" thickBot="1">
      <c r="B453" s="22"/>
      <c r="C453" s="150"/>
      <c r="D453" s="64"/>
      <c r="E453" s="65"/>
      <c r="F453" s="65"/>
      <c r="G453" s="7"/>
      <c r="H453" s="71"/>
    </row>
    <row r="454" spans="2:8" ht="33.75" thickBot="1">
      <c r="B454" s="32"/>
      <c r="C454" s="151" t="s">
        <v>209</v>
      </c>
      <c r="D454" s="33">
        <f>H454/H456*100</f>
        <v>9.9425636414938232</v>
      </c>
      <c r="E454" s="34">
        <f>SUM(E450:E453)</f>
        <v>7.29</v>
      </c>
      <c r="F454" s="34">
        <f>SUM(F450:F453)</f>
        <v>5.9399999999999995</v>
      </c>
      <c r="G454" s="52">
        <f>SUM(G450:G453)</f>
        <v>32.010000000000005</v>
      </c>
      <c r="H454" s="35">
        <f>SUM(H450:H453)</f>
        <v>207.9</v>
      </c>
    </row>
    <row r="455" spans="2:8" ht="33.75" thickBot="1">
      <c r="B455" s="22"/>
      <c r="C455" s="148"/>
      <c r="D455" s="64"/>
      <c r="E455" s="66"/>
      <c r="F455" s="66"/>
      <c r="G455" s="67"/>
      <c r="H455" s="68"/>
    </row>
    <row r="456" spans="2:8" ht="33.75" thickBot="1">
      <c r="B456" s="32"/>
      <c r="C456" s="151" t="s">
        <v>206</v>
      </c>
      <c r="D456" s="55">
        <f>D424+D429+D438+D448+D454</f>
        <v>100</v>
      </c>
      <c r="E456" s="34">
        <f>E424+E429+E438+E448+E454</f>
        <v>72.070000000000007</v>
      </c>
      <c r="F456" s="34">
        <f>F424+F429+F438+F448+F454</f>
        <v>78.05</v>
      </c>
      <c r="G456" s="34">
        <f>G424+G429+G438+G448+G454</f>
        <v>295.63</v>
      </c>
      <c r="H456" s="35">
        <f>H424+H429+H438+H448+H454</f>
        <v>2091.0100000000002</v>
      </c>
    </row>
    <row r="457" spans="2:8" ht="33.75" thickBot="1">
      <c r="B457" s="32"/>
      <c r="C457" s="151" t="s">
        <v>182</v>
      </c>
      <c r="D457" s="51"/>
      <c r="E457" s="52"/>
      <c r="F457" s="52"/>
      <c r="G457" s="52"/>
      <c r="H457" s="53">
        <v>1500</v>
      </c>
    </row>
    <row r="458" spans="2:8" ht="33.75" thickBot="1">
      <c r="B458" s="54"/>
      <c r="C458" s="151" t="s">
        <v>18</v>
      </c>
      <c r="D458" s="55"/>
      <c r="E458" s="288">
        <v>1</v>
      </c>
      <c r="F458" s="288">
        <f>F456/E456</f>
        <v>1.0829748855279588</v>
      </c>
      <c r="G458" s="288">
        <f>G456/E456</f>
        <v>4.101984182045233</v>
      </c>
      <c r="H458" s="35"/>
    </row>
    <row r="459" spans="2:8">
      <c r="C459" s="146"/>
      <c r="D459" s="6"/>
      <c r="E459" s="7"/>
      <c r="F459" s="7"/>
      <c r="G459" s="7"/>
      <c r="H459" s="7"/>
    </row>
    <row r="460" spans="2:8" ht="33.75" thickBot="1">
      <c r="C460" s="146"/>
      <c r="D460" s="56"/>
      <c r="E460" s="57"/>
      <c r="F460" s="57"/>
      <c r="G460" s="57"/>
      <c r="H460" s="57"/>
    </row>
    <row r="461" spans="2:8" ht="57" customHeight="1" thickBot="1">
      <c r="B461" s="327" t="s">
        <v>306</v>
      </c>
      <c r="C461" s="157" t="s">
        <v>36</v>
      </c>
      <c r="D461" s="331" t="s">
        <v>19</v>
      </c>
      <c r="E461" s="332"/>
      <c r="F461" s="332"/>
      <c r="G461" s="332"/>
      <c r="H461" s="333"/>
    </row>
    <row r="462" spans="2:8" ht="33.75" thickBot="1">
      <c r="B462" s="328"/>
      <c r="C462" s="158"/>
      <c r="D462" s="10"/>
      <c r="E462" s="11"/>
      <c r="F462" s="12" t="s">
        <v>57</v>
      </c>
      <c r="G462" s="12"/>
      <c r="H462" s="13"/>
    </row>
    <row r="463" spans="2:8" ht="36.75" customHeight="1" thickBot="1">
      <c r="B463" s="329"/>
      <c r="C463" s="159" t="s">
        <v>32</v>
      </c>
      <c r="D463" s="14" t="s">
        <v>37</v>
      </c>
      <c r="E463" s="15" t="s">
        <v>68</v>
      </c>
      <c r="F463" s="15" t="s">
        <v>69</v>
      </c>
      <c r="G463" s="16" t="s">
        <v>70</v>
      </c>
      <c r="H463" s="17" t="s">
        <v>72</v>
      </c>
    </row>
    <row r="464" spans="2:8">
      <c r="B464" s="18"/>
      <c r="C464" s="150"/>
      <c r="D464" s="14"/>
      <c r="E464" s="58"/>
      <c r="F464" s="58"/>
      <c r="G464" s="58"/>
      <c r="H464" s="60"/>
    </row>
    <row r="465" spans="2:8">
      <c r="B465" s="22" t="s">
        <v>357</v>
      </c>
      <c r="C465" s="150" t="s">
        <v>205</v>
      </c>
      <c r="D465" s="26" t="s">
        <v>64</v>
      </c>
      <c r="E465" s="27">
        <v>19.7</v>
      </c>
      <c r="F465" s="27">
        <v>16.07</v>
      </c>
      <c r="G465" s="27">
        <v>30.64</v>
      </c>
      <c r="H465" s="28">
        <v>351.38</v>
      </c>
    </row>
    <row r="466" spans="2:8">
      <c r="B466" s="22" t="s">
        <v>495</v>
      </c>
      <c r="C466" s="150" t="s">
        <v>49</v>
      </c>
      <c r="D466" s="26">
        <v>200</v>
      </c>
      <c r="E466" s="27">
        <v>3.07</v>
      </c>
      <c r="F466" s="27">
        <v>2.65</v>
      </c>
      <c r="G466" s="27">
        <v>16.829999999999998</v>
      </c>
      <c r="H466" s="28">
        <v>100.5</v>
      </c>
    </row>
    <row r="467" spans="2:8">
      <c r="B467" s="22"/>
      <c r="C467" s="150" t="s">
        <v>31</v>
      </c>
      <c r="D467" s="23">
        <v>15</v>
      </c>
      <c r="E467" s="24">
        <v>1.28</v>
      </c>
      <c r="F467" s="24">
        <v>0.11</v>
      </c>
      <c r="G467" s="24">
        <v>7.55</v>
      </c>
      <c r="H467" s="25">
        <v>36</v>
      </c>
    </row>
    <row r="468" spans="2:8">
      <c r="B468" s="22"/>
      <c r="C468" s="150" t="s">
        <v>44</v>
      </c>
      <c r="D468" s="26">
        <v>5</v>
      </c>
      <c r="E468" s="27">
        <v>0.05</v>
      </c>
      <c r="F468" s="27">
        <v>3.55</v>
      </c>
      <c r="G468" s="27">
        <v>0</v>
      </c>
      <c r="H468" s="28">
        <v>35</v>
      </c>
    </row>
    <row r="469" spans="2:8" ht="33.75" thickBot="1">
      <c r="B469" s="22"/>
      <c r="C469" s="150"/>
      <c r="D469" s="61"/>
      <c r="E469" s="62"/>
      <c r="F469" s="62"/>
      <c r="G469" s="72"/>
      <c r="H469" s="63"/>
    </row>
    <row r="470" spans="2:8" ht="33.75" thickBot="1">
      <c r="B470" s="32"/>
      <c r="C470" s="151" t="s">
        <v>221</v>
      </c>
      <c r="D470" s="33">
        <f>H470/H501*100</f>
        <v>24.155562413264857</v>
      </c>
      <c r="E470" s="34">
        <f>SUM(E465:E469)</f>
        <v>24.1</v>
      </c>
      <c r="F470" s="34">
        <f>SUM(F465:F469)</f>
        <v>22.38</v>
      </c>
      <c r="G470" s="52">
        <f>SUM(G465:G469)</f>
        <v>55.019999999999996</v>
      </c>
      <c r="H470" s="35">
        <f>SUM(H465:H469)</f>
        <v>522.88</v>
      </c>
    </row>
    <row r="471" spans="2:8">
      <c r="B471" s="22"/>
      <c r="C471" s="148"/>
      <c r="D471" s="14"/>
      <c r="E471" s="58"/>
      <c r="F471" s="49"/>
      <c r="G471" s="92"/>
      <c r="H471" s="50"/>
    </row>
    <row r="472" spans="2:8">
      <c r="B472" s="22" t="s">
        <v>324</v>
      </c>
      <c r="C472" s="150" t="s">
        <v>53</v>
      </c>
      <c r="D472" s="26">
        <v>200</v>
      </c>
      <c r="E472" s="27">
        <v>5.2</v>
      </c>
      <c r="F472" s="27">
        <v>5.6</v>
      </c>
      <c r="G472" s="27">
        <v>8.6</v>
      </c>
      <c r="H472" s="28">
        <v>104</v>
      </c>
    </row>
    <row r="473" spans="2:8">
      <c r="B473" s="22"/>
      <c r="C473" s="103" t="s">
        <v>436</v>
      </c>
      <c r="D473" s="23">
        <v>20</v>
      </c>
      <c r="E473" s="24">
        <v>1.51</v>
      </c>
      <c r="F473" s="24">
        <v>2.36</v>
      </c>
      <c r="G473" s="24">
        <v>14.88</v>
      </c>
      <c r="H473" s="25">
        <v>87.2</v>
      </c>
    </row>
    <row r="474" spans="2:8">
      <c r="B474" s="22"/>
      <c r="C474" s="150" t="s">
        <v>41</v>
      </c>
      <c r="D474" s="23">
        <v>130</v>
      </c>
      <c r="E474" s="24">
        <v>0.26</v>
      </c>
      <c r="F474" s="24">
        <v>0</v>
      </c>
      <c r="G474" s="24">
        <v>13.52</v>
      </c>
      <c r="H474" s="25">
        <v>45.5</v>
      </c>
    </row>
    <row r="475" spans="2:8" ht="33.75" thickBot="1">
      <c r="B475" s="22"/>
      <c r="C475" s="148"/>
      <c r="D475" s="61"/>
      <c r="E475" s="89"/>
      <c r="F475" s="89"/>
      <c r="G475" s="90"/>
      <c r="H475" s="91"/>
    </row>
    <row r="476" spans="2:8" ht="66.75" thickBot="1">
      <c r="B476" s="32"/>
      <c r="C476" s="151" t="s">
        <v>207</v>
      </c>
      <c r="D476" s="33">
        <f>H476/H501*100</f>
        <v>10.934863875496848</v>
      </c>
      <c r="E476" s="34">
        <f>SUM(E472:E475)</f>
        <v>6.97</v>
      </c>
      <c r="F476" s="34">
        <f>SUM(F472:F475)</f>
        <v>7.9599999999999991</v>
      </c>
      <c r="G476" s="52">
        <f>SUM(G472:G475)</f>
        <v>37</v>
      </c>
      <c r="H476" s="35">
        <f>SUM(H472:H475)</f>
        <v>236.7</v>
      </c>
    </row>
    <row r="477" spans="2:8">
      <c r="B477" s="22"/>
      <c r="C477" s="148"/>
      <c r="D477" s="14"/>
      <c r="E477" s="49"/>
      <c r="F477" s="49"/>
      <c r="G477" s="92"/>
      <c r="H477" s="50"/>
    </row>
    <row r="478" spans="2:8">
      <c r="B478" s="22" t="s">
        <v>388</v>
      </c>
      <c r="C478" s="150" t="s">
        <v>478</v>
      </c>
      <c r="D478" s="26">
        <v>60</v>
      </c>
      <c r="E478" s="27">
        <v>1.68</v>
      </c>
      <c r="F478" s="27">
        <v>3.06</v>
      </c>
      <c r="G478" s="27">
        <v>7.86</v>
      </c>
      <c r="H478" s="28">
        <v>65.760000000000005</v>
      </c>
    </row>
    <row r="479" spans="2:8">
      <c r="B479" s="22" t="s">
        <v>330</v>
      </c>
      <c r="C479" s="150" t="s">
        <v>50</v>
      </c>
      <c r="D479" s="26" t="s">
        <v>45</v>
      </c>
      <c r="E479" s="69">
        <v>1.58</v>
      </c>
      <c r="F479" s="69">
        <v>4.4000000000000004</v>
      </c>
      <c r="G479" s="69">
        <v>11.23</v>
      </c>
      <c r="H479" s="70">
        <v>91.28</v>
      </c>
    </row>
    <row r="480" spans="2:8">
      <c r="B480" s="22" t="s">
        <v>397</v>
      </c>
      <c r="C480" s="150" t="s">
        <v>413</v>
      </c>
      <c r="D480" s="26">
        <v>75</v>
      </c>
      <c r="E480" s="27">
        <v>13.12</v>
      </c>
      <c r="F480" s="27">
        <v>10.77</v>
      </c>
      <c r="G480" s="27">
        <v>6.08</v>
      </c>
      <c r="H480" s="28">
        <v>175.04</v>
      </c>
    </row>
    <row r="481" spans="2:8">
      <c r="B481" s="22" t="s">
        <v>345</v>
      </c>
      <c r="C481" s="150" t="s">
        <v>151</v>
      </c>
      <c r="D481" s="26">
        <v>150</v>
      </c>
      <c r="E481" s="27">
        <v>3</v>
      </c>
      <c r="F481" s="27">
        <v>3.22</v>
      </c>
      <c r="G481" s="27">
        <v>18.98</v>
      </c>
      <c r="H481" s="28">
        <v>116.54</v>
      </c>
    </row>
    <row r="482" spans="2:8">
      <c r="B482" s="22"/>
      <c r="C482" s="150" t="s">
        <v>4</v>
      </c>
      <c r="D482" s="23">
        <v>200</v>
      </c>
      <c r="E482" s="24">
        <v>0.8</v>
      </c>
      <c r="F482" s="24">
        <v>0</v>
      </c>
      <c r="G482" s="24">
        <v>23.4</v>
      </c>
      <c r="H482" s="25">
        <v>100</v>
      </c>
    </row>
    <row r="483" spans="2:8">
      <c r="B483" s="22"/>
      <c r="C483" s="103" t="s">
        <v>39</v>
      </c>
      <c r="D483" s="23">
        <v>70</v>
      </c>
      <c r="E483" s="24">
        <v>4.62</v>
      </c>
      <c r="F483" s="24">
        <v>0.84</v>
      </c>
      <c r="G483" s="24">
        <v>36.4</v>
      </c>
      <c r="H483" s="25">
        <v>126.35</v>
      </c>
    </row>
    <row r="484" spans="2:8" ht="33.75" thickBot="1">
      <c r="B484" s="22"/>
      <c r="C484" s="152"/>
      <c r="D484" s="61"/>
      <c r="E484" s="62"/>
      <c r="F484" s="62"/>
      <c r="G484" s="62"/>
      <c r="H484" s="63"/>
    </row>
    <row r="485" spans="2:8" ht="33.75" thickBot="1">
      <c r="B485" s="32"/>
      <c r="C485" s="151" t="s">
        <v>222</v>
      </c>
      <c r="D485" s="33">
        <f>H485/H501*100</f>
        <v>31.181685973992856</v>
      </c>
      <c r="E485" s="34">
        <f>SUM(E478:E484)</f>
        <v>24.8</v>
      </c>
      <c r="F485" s="34">
        <f>SUM(F478:F484)</f>
        <v>22.29</v>
      </c>
      <c r="G485" s="52">
        <f>SUM(G478:G484)</f>
        <v>103.95000000000002</v>
      </c>
      <c r="H485" s="35">
        <f>SUM(H478:H484)</f>
        <v>674.97000000000014</v>
      </c>
    </row>
    <row r="486" spans="2:8">
      <c r="B486" s="22"/>
      <c r="C486" s="150"/>
      <c r="D486" s="14"/>
      <c r="E486" s="58"/>
      <c r="F486" s="58"/>
      <c r="G486" s="58"/>
      <c r="H486" s="60"/>
    </row>
    <row r="487" spans="2:8">
      <c r="B487" s="22" t="s">
        <v>358</v>
      </c>
      <c r="C487" s="150" t="s">
        <v>201</v>
      </c>
      <c r="D487" s="26">
        <v>100</v>
      </c>
      <c r="E487" s="27">
        <v>7.88</v>
      </c>
      <c r="F487" s="27">
        <v>9.83</v>
      </c>
      <c r="G487" s="27">
        <v>8.9</v>
      </c>
      <c r="H487" s="28">
        <v>159.61000000000001</v>
      </c>
    </row>
    <row r="488" spans="2:8">
      <c r="B488" s="22" t="s">
        <v>322</v>
      </c>
      <c r="C488" s="150" t="s">
        <v>12</v>
      </c>
      <c r="D488" s="26">
        <v>150</v>
      </c>
      <c r="E488" s="27">
        <v>4.74</v>
      </c>
      <c r="F488" s="27">
        <v>4.08</v>
      </c>
      <c r="G488" s="27">
        <v>30.3</v>
      </c>
      <c r="H488" s="28">
        <v>188</v>
      </c>
    </row>
    <row r="489" spans="2:8">
      <c r="B489" s="22" t="s">
        <v>335</v>
      </c>
      <c r="C489" s="150" t="s">
        <v>23</v>
      </c>
      <c r="D489" s="26">
        <v>200</v>
      </c>
      <c r="E489" s="27">
        <v>0.14000000000000001</v>
      </c>
      <c r="F489" s="27">
        <v>0.14000000000000001</v>
      </c>
      <c r="G489" s="27">
        <v>21.49</v>
      </c>
      <c r="H489" s="28">
        <v>84.42</v>
      </c>
    </row>
    <row r="490" spans="2:8">
      <c r="B490" s="22"/>
      <c r="C490" s="103" t="s">
        <v>39</v>
      </c>
      <c r="D490" s="23">
        <v>30</v>
      </c>
      <c r="E490" s="24">
        <v>1.98</v>
      </c>
      <c r="F490" s="24">
        <v>0.36</v>
      </c>
      <c r="G490" s="24">
        <v>15.6</v>
      </c>
      <c r="H490" s="25">
        <v>54.156000000000006</v>
      </c>
    </row>
    <row r="491" spans="2:8">
      <c r="B491" s="22"/>
      <c r="C491" s="150" t="s">
        <v>31</v>
      </c>
      <c r="D491" s="26">
        <v>15</v>
      </c>
      <c r="E491" s="27">
        <v>1.28</v>
      </c>
      <c r="F491" s="27">
        <v>0.11</v>
      </c>
      <c r="G491" s="27">
        <v>7.55</v>
      </c>
      <c r="H491" s="28">
        <v>36</v>
      </c>
    </row>
    <row r="492" spans="2:8" ht="33.75" thickBot="1">
      <c r="B492" s="22"/>
      <c r="C492" s="150"/>
      <c r="D492" s="61"/>
      <c r="E492" s="62"/>
      <c r="F492" s="62"/>
      <c r="G492" s="62"/>
      <c r="H492" s="63"/>
    </row>
    <row r="493" spans="2:8" ht="33.75" thickBot="1">
      <c r="B493" s="32"/>
      <c r="C493" s="151" t="s">
        <v>223</v>
      </c>
      <c r="D493" s="33">
        <f>H493/H501*100</f>
        <v>24.123501595649337</v>
      </c>
      <c r="E493" s="34">
        <f>SUM(E487:E492)</f>
        <v>16.020000000000003</v>
      </c>
      <c r="F493" s="34">
        <f>SUM(F487:F492)</f>
        <v>14.52</v>
      </c>
      <c r="G493" s="52">
        <f>SUM(G487:G492)</f>
        <v>83.839999999999989</v>
      </c>
      <c r="H493" s="35">
        <f>SUM(H487:H492)</f>
        <v>522.18600000000004</v>
      </c>
    </row>
    <row r="494" spans="2:8">
      <c r="B494" s="22"/>
      <c r="C494" s="150"/>
      <c r="D494" s="14"/>
      <c r="E494" s="58"/>
      <c r="F494" s="58"/>
      <c r="G494" s="59"/>
      <c r="H494" s="60"/>
    </row>
    <row r="495" spans="2:8">
      <c r="B495" s="22"/>
      <c r="C495" s="150" t="s">
        <v>48</v>
      </c>
      <c r="D495" s="26">
        <v>180</v>
      </c>
      <c r="E495" s="27">
        <v>5.04</v>
      </c>
      <c r="F495" s="27">
        <v>5.76</v>
      </c>
      <c r="G495" s="27">
        <v>7.38</v>
      </c>
      <c r="H495" s="28">
        <v>100.8</v>
      </c>
    </row>
    <row r="496" spans="2:8">
      <c r="B496" s="22"/>
      <c r="C496" s="150" t="s">
        <v>31</v>
      </c>
      <c r="D496" s="23">
        <v>25</v>
      </c>
      <c r="E496" s="24">
        <v>2.13</v>
      </c>
      <c r="F496" s="24">
        <v>0.18</v>
      </c>
      <c r="G496" s="24">
        <v>12.58</v>
      </c>
      <c r="H496" s="25">
        <v>60</v>
      </c>
    </row>
    <row r="497" spans="2:8">
      <c r="B497" s="22"/>
      <c r="C497" s="103" t="s">
        <v>150</v>
      </c>
      <c r="D497" s="23">
        <v>15</v>
      </c>
      <c r="E497" s="24">
        <v>0.12</v>
      </c>
      <c r="F497" s="24">
        <v>0</v>
      </c>
      <c r="G497" s="24">
        <v>12.05</v>
      </c>
      <c r="H497" s="25">
        <v>47.1</v>
      </c>
    </row>
    <row r="498" spans="2:8" ht="33.75" thickBot="1">
      <c r="B498" s="22"/>
      <c r="C498" s="150"/>
      <c r="D498" s="61"/>
      <c r="E498" s="62"/>
      <c r="F498" s="62"/>
      <c r="G498" s="72"/>
      <c r="H498" s="63"/>
    </row>
    <row r="499" spans="2:8" ht="33.75" thickBot="1">
      <c r="B499" s="32"/>
      <c r="C499" s="151" t="s">
        <v>209</v>
      </c>
      <c r="D499" s="33">
        <f>H499/H501*100</f>
        <v>9.6043861415960912</v>
      </c>
      <c r="E499" s="34">
        <f>SUM(E495:E498)</f>
        <v>7.29</v>
      </c>
      <c r="F499" s="34">
        <f>SUM(F495:F498)</f>
        <v>5.9399999999999995</v>
      </c>
      <c r="G499" s="52">
        <f>SUM(G495:G498)</f>
        <v>32.010000000000005</v>
      </c>
      <c r="H499" s="35">
        <f>SUM(H495:H498)</f>
        <v>207.9</v>
      </c>
    </row>
    <row r="500" spans="2:8" ht="33.75" thickBot="1">
      <c r="B500" s="22"/>
      <c r="C500" s="148"/>
      <c r="D500" s="47"/>
      <c r="E500" s="34"/>
      <c r="F500" s="34"/>
      <c r="G500" s="52"/>
      <c r="H500" s="35"/>
    </row>
    <row r="501" spans="2:8" ht="33.75" thickBot="1">
      <c r="B501" s="32"/>
      <c r="C501" s="151" t="s">
        <v>206</v>
      </c>
      <c r="D501" s="55">
        <f>D470+D485+D476+D493+D499</f>
        <v>99.999999999999986</v>
      </c>
      <c r="E501" s="34">
        <f>E470+E476+E485+E493+E499</f>
        <v>79.180000000000021</v>
      </c>
      <c r="F501" s="34">
        <f>F470+F476+F485+F493+F499</f>
        <v>73.089999999999989</v>
      </c>
      <c r="G501" s="34">
        <f>G470+G476+G485+G493+G499</f>
        <v>311.82</v>
      </c>
      <c r="H501" s="35">
        <f>H470+H476+H485+H493+H499</f>
        <v>2164.6360000000004</v>
      </c>
    </row>
    <row r="502" spans="2:8" ht="33.75" thickBot="1">
      <c r="B502" s="32"/>
      <c r="C502" s="151" t="s">
        <v>182</v>
      </c>
      <c r="D502" s="51"/>
      <c r="E502" s="52"/>
      <c r="F502" s="52"/>
      <c r="G502" s="52"/>
      <c r="H502" s="53">
        <v>1500</v>
      </c>
    </row>
    <row r="503" spans="2:8" ht="33.75" thickBot="1">
      <c r="B503" s="32"/>
      <c r="C503" s="151" t="s">
        <v>18</v>
      </c>
      <c r="D503" s="55"/>
      <c r="E503" s="288">
        <v>1</v>
      </c>
      <c r="F503" s="288">
        <f>F501/E501</f>
        <v>0.92308663803990865</v>
      </c>
      <c r="G503" s="288">
        <f>G501/E501</f>
        <v>3.9381156857792359</v>
      </c>
      <c r="H503" s="35"/>
    </row>
    <row r="504" spans="2:8">
      <c r="C504" s="146"/>
      <c r="D504" s="6"/>
      <c r="E504" s="7"/>
      <c r="F504" s="7"/>
      <c r="G504" s="7"/>
      <c r="H504" s="7"/>
    </row>
    <row r="505" spans="2:8" ht="33.75" thickBot="1">
      <c r="C505" s="146"/>
      <c r="D505" s="56"/>
      <c r="E505" s="57"/>
      <c r="F505" s="57"/>
      <c r="G505" s="57"/>
      <c r="H505" s="57"/>
    </row>
    <row r="506" spans="2:8" ht="56.45" customHeight="1" thickBot="1">
      <c r="B506" s="327" t="s">
        <v>306</v>
      </c>
      <c r="C506" s="147" t="s">
        <v>36</v>
      </c>
      <c r="D506" s="331" t="s">
        <v>19</v>
      </c>
      <c r="E506" s="332"/>
      <c r="F506" s="332"/>
      <c r="G506" s="332"/>
      <c r="H506" s="333"/>
    </row>
    <row r="507" spans="2:8" ht="33.75" thickBot="1">
      <c r="B507" s="328"/>
      <c r="C507" s="148"/>
      <c r="D507" s="10"/>
      <c r="E507" s="11"/>
      <c r="F507" s="12" t="s">
        <v>57</v>
      </c>
      <c r="G507" s="12"/>
      <c r="H507" s="13"/>
    </row>
    <row r="508" spans="2:8" ht="43.5" customHeight="1" thickBot="1">
      <c r="B508" s="329"/>
      <c r="C508" s="159" t="s">
        <v>16</v>
      </c>
      <c r="D508" s="14" t="s">
        <v>37</v>
      </c>
      <c r="E508" s="15" t="s">
        <v>68</v>
      </c>
      <c r="F508" s="15" t="s">
        <v>69</v>
      </c>
      <c r="G508" s="16" t="s">
        <v>70</v>
      </c>
      <c r="H508" s="17" t="s">
        <v>72</v>
      </c>
    </row>
    <row r="509" spans="2:8">
      <c r="B509" s="18"/>
      <c r="C509" s="150"/>
      <c r="D509" s="14"/>
      <c r="E509" s="58"/>
      <c r="F509" s="58"/>
      <c r="G509" s="58"/>
      <c r="H509" s="60"/>
    </row>
    <row r="510" spans="2:8">
      <c r="B510" s="22" t="s">
        <v>341</v>
      </c>
      <c r="C510" s="150" t="s">
        <v>185</v>
      </c>
      <c r="D510" s="26">
        <v>150</v>
      </c>
      <c r="E510" s="27">
        <v>6.18</v>
      </c>
      <c r="F510" s="27">
        <v>5.96</v>
      </c>
      <c r="G510" s="27">
        <v>29.06</v>
      </c>
      <c r="H510" s="28">
        <v>196.77</v>
      </c>
    </row>
    <row r="511" spans="2:8">
      <c r="B511" s="22" t="s">
        <v>337</v>
      </c>
      <c r="C511" s="150" t="s">
        <v>55</v>
      </c>
      <c r="D511" s="26">
        <v>70</v>
      </c>
      <c r="E511" s="27">
        <v>8.32</v>
      </c>
      <c r="F511" s="27">
        <v>9.86</v>
      </c>
      <c r="G511" s="27">
        <v>1.1000000000000001</v>
      </c>
      <c r="H511" s="28">
        <v>129.36000000000001</v>
      </c>
    </row>
    <row r="512" spans="2:8">
      <c r="B512" s="22" t="s">
        <v>333</v>
      </c>
      <c r="C512" s="150" t="s">
        <v>43</v>
      </c>
      <c r="D512" s="26">
        <v>180</v>
      </c>
      <c r="E512" s="27">
        <v>2.2599999999999998</v>
      </c>
      <c r="F512" s="27">
        <v>1.98</v>
      </c>
      <c r="G512" s="27">
        <v>15.96</v>
      </c>
      <c r="H512" s="28">
        <v>88.17</v>
      </c>
    </row>
    <row r="513" spans="2:8">
      <c r="B513" s="22"/>
      <c r="C513" s="150" t="s">
        <v>31</v>
      </c>
      <c r="D513" s="26">
        <v>20</v>
      </c>
      <c r="E513" s="27">
        <v>1.7</v>
      </c>
      <c r="F513" s="27">
        <v>0.14000000000000001</v>
      </c>
      <c r="G513" s="27">
        <v>10.06</v>
      </c>
      <c r="H513" s="28">
        <v>48</v>
      </c>
    </row>
    <row r="514" spans="2:8">
      <c r="B514" s="22"/>
      <c r="C514" s="150" t="s">
        <v>44</v>
      </c>
      <c r="D514" s="26">
        <v>5</v>
      </c>
      <c r="E514" s="27">
        <v>0.05</v>
      </c>
      <c r="F514" s="27">
        <v>3.55</v>
      </c>
      <c r="G514" s="27">
        <v>0</v>
      </c>
      <c r="H514" s="28">
        <v>35</v>
      </c>
    </row>
    <row r="515" spans="2:8" ht="33.75" thickBot="1">
      <c r="B515" s="22"/>
      <c r="C515" s="150"/>
      <c r="D515" s="64"/>
      <c r="E515" s="65"/>
      <c r="F515" s="65"/>
      <c r="G515" s="7"/>
      <c r="H515" s="71"/>
    </row>
    <row r="516" spans="2:8" ht="33.75" thickBot="1">
      <c r="B516" s="32"/>
      <c r="C516" s="151" t="s">
        <v>221</v>
      </c>
      <c r="D516" s="33">
        <f>H516/H548*100</f>
        <v>24.984099200890647</v>
      </c>
      <c r="E516" s="34">
        <f>SUM(E510:E515)</f>
        <v>18.509999999999998</v>
      </c>
      <c r="F516" s="34">
        <f>SUM(F510:F515)</f>
        <v>21.490000000000002</v>
      </c>
      <c r="G516" s="52">
        <f>SUM(G510:G515)</f>
        <v>56.180000000000007</v>
      </c>
      <c r="H516" s="35">
        <f>SUM(H510:H515)</f>
        <v>497.3</v>
      </c>
    </row>
    <row r="517" spans="2:8">
      <c r="B517" s="22"/>
      <c r="C517" s="148"/>
      <c r="D517" s="64"/>
      <c r="E517" s="65"/>
      <c r="F517" s="66"/>
      <c r="G517" s="67"/>
      <c r="H517" s="68"/>
    </row>
    <row r="518" spans="2:8">
      <c r="B518" s="22"/>
      <c r="C518" s="150" t="s">
        <v>4</v>
      </c>
      <c r="D518" s="26">
        <v>200</v>
      </c>
      <c r="E518" s="27">
        <v>0.8</v>
      </c>
      <c r="F518" s="27">
        <v>0</v>
      </c>
      <c r="G518" s="27">
        <v>23.4</v>
      </c>
      <c r="H518" s="28">
        <v>100</v>
      </c>
    </row>
    <row r="519" spans="2:8">
      <c r="B519" s="22"/>
      <c r="C519" s="103" t="s">
        <v>435</v>
      </c>
      <c r="D519" s="23">
        <v>20</v>
      </c>
      <c r="E519" s="24">
        <v>1.1200000000000001</v>
      </c>
      <c r="F519" s="24">
        <v>5.2</v>
      </c>
      <c r="G519" s="24">
        <v>11.03</v>
      </c>
      <c r="H519" s="25">
        <v>96</v>
      </c>
    </row>
    <row r="520" spans="2:8">
      <c r="B520" s="22"/>
      <c r="C520" s="103" t="s">
        <v>41</v>
      </c>
      <c r="D520" s="23">
        <v>100</v>
      </c>
      <c r="E520" s="24">
        <v>0.43</v>
      </c>
      <c r="F520" s="24">
        <v>0.43</v>
      </c>
      <c r="G520" s="24">
        <v>10.62</v>
      </c>
      <c r="H520" s="25">
        <v>48.75</v>
      </c>
    </row>
    <row r="521" spans="2:8" ht="33.75" thickBot="1">
      <c r="B521" s="22"/>
      <c r="C521" s="148"/>
      <c r="D521" s="64"/>
      <c r="E521" s="66"/>
      <c r="F521" s="66"/>
      <c r="G521" s="67"/>
      <c r="H521" s="68"/>
    </row>
    <row r="522" spans="2:8" ht="66.75" thickBot="1">
      <c r="B522" s="32"/>
      <c r="C522" s="151" t="s">
        <v>207</v>
      </c>
      <c r="D522" s="33">
        <f>H522/H548*100</f>
        <v>12.296115582984084</v>
      </c>
      <c r="E522" s="34">
        <f>SUM(E518:E521)</f>
        <v>2.35</v>
      </c>
      <c r="F522" s="34">
        <f>SUM(F518:F521)</f>
        <v>5.63</v>
      </c>
      <c r="G522" s="52">
        <f>SUM(G518:G521)</f>
        <v>45.05</v>
      </c>
      <c r="H522" s="35">
        <f>SUM(H518:H521)</f>
        <v>244.75</v>
      </c>
    </row>
    <row r="523" spans="2:8">
      <c r="B523" s="22"/>
      <c r="C523" s="153"/>
      <c r="D523" s="19"/>
      <c r="E523" s="20"/>
      <c r="F523" s="20"/>
      <c r="G523" s="20"/>
      <c r="H523" s="21"/>
    </row>
    <row r="524" spans="2:8" ht="32.450000000000003" customHeight="1">
      <c r="B524" s="22" t="s">
        <v>480</v>
      </c>
      <c r="C524" s="150" t="s">
        <v>481</v>
      </c>
      <c r="D524" s="26">
        <v>60</v>
      </c>
      <c r="E524" s="27">
        <v>0.83</v>
      </c>
      <c r="F524" s="27">
        <v>4.84</v>
      </c>
      <c r="G524" s="27">
        <v>5.69</v>
      </c>
      <c r="H524" s="28">
        <v>72.66</v>
      </c>
    </row>
    <row r="525" spans="2:8">
      <c r="B525" s="22" t="s">
        <v>325</v>
      </c>
      <c r="C525" s="150" t="s">
        <v>27</v>
      </c>
      <c r="D525" s="26">
        <v>180</v>
      </c>
      <c r="E525" s="27">
        <v>3.95</v>
      </c>
      <c r="F525" s="27">
        <v>3.26</v>
      </c>
      <c r="G525" s="27">
        <v>14.33</v>
      </c>
      <c r="H525" s="28">
        <v>103.58</v>
      </c>
    </row>
    <row r="526" spans="2:8">
      <c r="B526" s="22" t="s">
        <v>499</v>
      </c>
      <c r="C526" s="150" t="s">
        <v>500</v>
      </c>
      <c r="D526" s="26">
        <v>70</v>
      </c>
      <c r="E526" s="27">
        <v>10.08</v>
      </c>
      <c r="F526" s="27">
        <v>5.33</v>
      </c>
      <c r="G526" s="27">
        <v>2.5099999999999998</v>
      </c>
      <c r="H526" s="28">
        <v>138.44</v>
      </c>
    </row>
    <row r="527" spans="2:8">
      <c r="B527" s="22" t="s">
        <v>359</v>
      </c>
      <c r="C527" s="150" t="s">
        <v>155</v>
      </c>
      <c r="D527" s="26">
        <v>130</v>
      </c>
      <c r="E527" s="27">
        <v>2.41</v>
      </c>
      <c r="F527" s="27">
        <v>8.8699999999999992</v>
      </c>
      <c r="G527" s="27">
        <v>19.07</v>
      </c>
      <c r="H527" s="28">
        <v>165.67</v>
      </c>
    </row>
    <row r="528" spans="2:8">
      <c r="B528" s="22" t="s">
        <v>388</v>
      </c>
      <c r="C528" s="150" t="s">
        <v>465</v>
      </c>
      <c r="D528" s="26">
        <v>200</v>
      </c>
      <c r="E528" s="27">
        <v>0.16</v>
      </c>
      <c r="F528" s="27">
        <v>0.14000000000000001</v>
      </c>
      <c r="G528" s="27">
        <v>12.64</v>
      </c>
      <c r="H528" s="28">
        <v>52.46</v>
      </c>
    </row>
    <row r="529" spans="2:8">
      <c r="B529" s="22"/>
      <c r="C529" s="103" t="s">
        <v>39</v>
      </c>
      <c r="D529" s="23">
        <v>60</v>
      </c>
      <c r="E529" s="24">
        <v>3.96</v>
      </c>
      <c r="F529" s="24">
        <v>0.72</v>
      </c>
      <c r="G529" s="24">
        <v>31.2</v>
      </c>
      <c r="H529" s="25">
        <v>108.3</v>
      </c>
    </row>
    <row r="530" spans="2:8" ht="33.75" thickBot="1">
      <c r="B530" s="22"/>
      <c r="C530" s="152"/>
      <c r="D530" s="61"/>
      <c r="E530" s="62"/>
      <c r="F530" s="62"/>
      <c r="G530" s="62"/>
      <c r="H530" s="63"/>
    </row>
    <row r="531" spans="2:8" ht="33.75" thickBot="1">
      <c r="B531" s="32"/>
      <c r="C531" s="151" t="s">
        <v>222</v>
      </c>
      <c r="D531" s="33">
        <f>H531/H548*100</f>
        <v>32.209040496044651</v>
      </c>
      <c r="E531" s="34">
        <f>SUM(E524:E530)</f>
        <v>21.39</v>
      </c>
      <c r="F531" s="34">
        <f>SUM(F524:F530)</f>
        <v>23.159999999999997</v>
      </c>
      <c r="G531" s="52">
        <f>SUM(G524:G530)</f>
        <v>85.44</v>
      </c>
      <c r="H531" s="35">
        <f>SUM(H524:H530)</f>
        <v>641.11</v>
      </c>
    </row>
    <row r="532" spans="2:8">
      <c r="B532" s="22"/>
      <c r="C532" s="153"/>
      <c r="D532" s="8"/>
      <c r="E532" s="97"/>
      <c r="F532" s="97"/>
      <c r="G532" s="97"/>
      <c r="H532" s="98"/>
    </row>
    <row r="533" spans="2:8">
      <c r="B533" s="22" t="s">
        <v>353</v>
      </c>
      <c r="C533" s="150" t="s">
        <v>129</v>
      </c>
      <c r="D533" s="26">
        <v>50</v>
      </c>
      <c r="E533" s="27">
        <v>6.61</v>
      </c>
      <c r="F533" s="27">
        <v>4.28</v>
      </c>
      <c r="G533" s="27">
        <v>5.35</v>
      </c>
      <c r="H533" s="28">
        <v>81.94</v>
      </c>
    </row>
    <row r="534" spans="2:8">
      <c r="B534" s="22" t="s">
        <v>329</v>
      </c>
      <c r="C534" s="150" t="s">
        <v>51</v>
      </c>
      <c r="D534" s="26">
        <v>150</v>
      </c>
      <c r="E534" s="27">
        <v>3.21</v>
      </c>
      <c r="F534" s="27">
        <v>4.53</v>
      </c>
      <c r="G534" s="27">
        <v>14.43</v>
      </c>
      <c r="H534" s="28">
        <v>117.46</v>
      </c>
    </row>
    <row r="535" spans="2:8">
      <c r="B535" s="22" t="s">
        <v>447</v>
      </c>
      <c r="C535" s="150" t="s">
        <v>450</v>
      </c>
      <c r="D535" s="26" t="s">
        <v>449</v>
      </c>
      <c r="E535" s="27">
        <v>0.08</v>
      </c>
      <c r="F535" s="27">
        <v>0</v>
      </c>
      <c r="G535" s="27">
        <v>14.11</v>
      </c>
      <c r="H535" s="28">
        <v>55.55</v>
      </c>
    </row>
    <row r="536" spans="2:8">
      <c r="B536" s="22"/>
      <c r="C536" s="150" t="s">
        <v>39</v>
      </c>
      <c r="D536" s="23">
        <v>30</v>
      </c>
      <c r="E536" s="24">
        <v>1.98</v>
      </c>
      <c r="F536" s="24">
        <v>0.36</v>
      </c>
      <c r="G536" s="24">
        <v>15.6</v>
      </c>
      <c r="H536" s="25">
        <v>54.156000000000006</v>
      </c>
    </row>
    <row r="537" spans="2:8">
      <c r="B537" s="22"/>
      <c r="C537" s="150" t="s">
        <v>31</v>
      </c>
      <c r="D537" s="26">
        <v>20</v>
      </c>
      <c r="E537" s="27">
        <v>1.7</v>
      </c>
      <c r="F537" s="27">
        <v>0.14000000000000001</v>
      </c>
      <c r="G537" s="27">
        <v>10.06</v>
      </c>
      <c r="H537" s="28">
        <v>48</v>
      </c>
    </row>
    <row r="538" spans="2:8">
      <c r="B538" s="22"/>
      <c r="C538" s="150" t="s">
        <v>44</v>
      </c>
      <c r="D538" s="26">
        <v>10</v>
      </c>
      <c r="E538" s="27">
        <v>0.1</v>
      </c>
      <c r="F538" s="27">
        <v>7.1</v>
      </c>
      <c r="G538" s="27">
        <v>0</v>
      </c>
      <c r="H538" s="28">
        <v>70</v>
      </c>
    </row>
    <row r="539" spans="2:8" ht="33.75" thickBot="1">
      <c r="B539" s="22"/>
      <c r="C539" s="150"/>
      <c r="D539" s="61"/>
      <c r="E539" s="62"/>
      <c r="F539" s="62"/>
      <c r="G539" s="62"/>
      <c r="H539" s="63"/>
    </row>
    <row r="540" spans="2:8" ht="33.75" thickBot="1">
      <c r="B540" s="32"/>
      <c r="C540" s="151" t="s">
        <v>223</v>
      </c>
      <c r="D540" s="99">
        <f>H540/H548*100</f>
        <v>21.457588323538307</v>
      </c>
      <c r="E540" s="34">
        <f>SUM(E533:E539)</f>
        <v>13.68</v>
      </c>
      <c r="F540" s="34">
        <f>SUM(F533:F539)</f>
        <v>16.41</v>
      </c>
      <c r="G540" s="52">
        <f>SUM(G533:G539)</f>
        <v>59.550000000000004</v>
      </c>
      <c r="H540" s="35">
        <f>SUM(H533:H539)</f>
        <v>427.10599999999999</v>
      </c>
    </row>
    <row r="541" spans="2:8">
      <c r="B541" s="22"/>
      <c r="C541" s="150"/>
      <c r="D541" s="14"/>
      <c r="E541" s="58"/>
      <c r="F541" s="58"/>
      <c r="G541" s="59"/>
      <c r="H541" s="60"/>
    </row>
    <row r="542" spans="2:8">
      <c r="B542" s="22"/>
      <c r="C542" s="150" t="s">
        <v>48</v>
      </c>
      <c r="D542" s="26">
        <v>180</v>
      </c>
      <c r="E542" s="27">
        <v>5.04</v>
      </c>
      <c r="F542" s="27">
        <v>5.76</v>
      </c>
      <c r="G542" s="27">
        <v>7.38</v>
      </c>
      <c r="H542" s="28">
        <v>100.8</v>
      </c>
    </row>
    <row r="543" spans="2:8">
      <c r="B543" s="22"/>
      <c r="C543" s="150" t="s">
        <v>31</v>
      </c>
      <c r="D543" s="23">
        <v>20</v>
      </c>
      <c r="E543" s="24">
        <v>1.7</v>
      </c>
      <c r="F543" s="24">
        <v>0.14000000000000001</v>
      </c>
      <c r="G543" s="24">
        <v>10.06</v>
      </c>
      <c r="H543" s="25">
        <v>48</v>
      </c>
    </row>
    <row r="544" spans="2:8">
      <c r="B544" s="22"/>
      <c r="C544" s="103" t="s">
        <v>150</v>
      </c>
      <c r="D544" s="23">
        <v>10</v>
      </c>
      <c r="E544" s="24">
        <v>0.08</v>
      </c>
      <c r="F544" s="24">
        <v>0</v>
      </c>
      <c r="G544" s="24">
        <v>8.0299999999999994</v>
      </c>
      <c r="H544" s="25">
        <v>31.4</v>
      </c>
    </row>
    <row r="545" spans="2:8" ht="33.75" thickBot="1">
      <c r="B545" s="22"/>
      <c r="C545" s="150"/>
      <c r="D545" s="61"/>
      <c r="E545" s="62"/>
      <c r="F545" s="62"/>
      <c r="G545" s="72"/>
      <c r="H545" s="63"/>
    </row>
    <row r="546" spans="2:8" ht="33.75" thickBot="1">
      <c r="B546" s="32"/>
      <c r="C546" s="151" t="s">
        <v>209</v>
      </c>
      <c r="D546" s="33">
        <f>H546/H548*100</f>
        <v>9.0531563965423185</v>
      </c>
      <c r="E546" s="34">
        <f>SUM(E542:E545)</f>
        <v>6.82</v>
      </c>
      <c r="F546" s="34">
        <f>SUM(F542:F545)</f>
        <v>5.8999999999999995</v>
      </c>
      <c r="G546" s="52">
        <f>SUM(G542:G545)</f>
        <v>25.47</v>
      </c>
      <c r="H546" s="35">
        <f>SUM(H542:H545)</f>
        <v>180.20000000000002</v>
      </c>
    </row>
    <row r="547" spans="2:8" ht="33.75" thickBot="1">
      <c r="B547" s="22"/>
      <c r="C547" s="148"/>
      <c r="D547" s="47"/>
      <c r="E547" s="34"/>
      <c r="F547" s="34"/>
      <c r="G547" s="52"/>
      <c r="H547" s="35"/>
    </row>
    <row r="548" spans="2:8" ht="33.75" thickBot="1">
      <c r="B548" s="32"/>
      <c r="C548" s="151" t="s">
        <v>206</v>
      </c>
      <c r="D548" s="55">
        <f>D516+D522+D531+D540+D546</f>
        <v>100</v>
      </c>
      <c r="E548" s="34">
        <f>E516+E522+E531+E540+E546</f>
        <v>62.75</v>
      </c>
      <c r="F548" s="34">
        <f>F516+F522+F531+F540+F546</f>
        <v>72.59</v>
      </c>
      <c r="G548" s="34">
        <f>G516+G522+G531+G540+G546</f>
        <v>271.69000000000005</v>
      </c>
      <c r="H548" s="35">
        <f>H516+H522+H531+H540+H546</f>
        <v>1990.4659999999999</v>
      </c>
    </row>
    <row r="549" spans="2:8" ht="33.75" thickBot="1">
      <c r="B549" s="32"/>
      <c r="C549" s="151" t="s">
        <v>182</v>
      </c>
      <c r="D549" s="51"/>
      <c r="E549" s="52"/>
      <c r="F549" s="52"/>
      <c r="G549" s="52"/>
      <c r="H549" s="53">
        <v>1500</v>
      </c>
    </row>
    <row r="550" spans="2:8" ht="33.75" thickBot="1">
      <c r="B550" s="54"/>
      <c r="C550" s="151" t="s">
        <v>18</v>
      </c>
      <c r="D550" s="55"/>
      <c r="E550" s="288">
        <v>1</v>
      </c>
      <c r="F550" s="288">
        <f>F548/E548</f>
        <v>1.1568127490039841</v>
      </c>
      <c r="G550" s="288">
        <f>G548/E548</f>
        <v>4.3297211155378497</v>
      </c>
      <c r="H550" s="295"/>
    </row>
    <row r="551" spans="2:8">
      <c r="C551" s="146"/>
      <c r="D551" s="6"/>
      <c r="E551" s="7"/>
      <c r="F551" s="7"/>
      <c r="G551" s="7"/>
      <c r="H551" s="7"/>
    </row>
    <row r="552" spans="2:8" ht="33.75" thickBot="1">
      <c r="C552" s="146"/>
      <c r="D552" s="56"/>
      <c r="E552" s="57"/>
      <c r="F552" s="57"/>
      <c r="G552" s="57"/>
      <c r="H552" s="57"/>
    </row>
    <row r="553" spans="2:8" ht="57" customHeight="1" thickBot="1">
      <c r="B553" s="327" t="s">
        <v>306</v>
      </c>
      <c r="C553" s="147" t="s">
        <v>36</v>
      </c>
      <c r="D553" s="331" t="s">
        <v>19</v>
      </c>
      <c r="E553" s="332"/>
      <c r="F553" s="332"/>
      <c r="G553" s="332"/>
      <c r="H553" s="333"/>
    </row>
    <row r="554" spans="2:8" ht="33.75" thickBot="1">
      <c r="B554" s="328"/>
      <c r="C554" s="148"/>
      <c r="D554" s="10"/>
      <c r="E554" s="11"/>
      <c r="F554" s="12" t="s">
        <v>57</v>
      </c>
      <c r="G554" s="12"/>
      <c r="H554" s="13"/>
    </row>
    <row r="555" spans="2:8" ht="36" customHeight="1" thickBot="1">
      <c r="B555" s="329"/>
      <c r="C555" s="159" t="s">
        <v>28</v>
      </c>
      <c r="D555" s="14" t="s">
        <v>37</v>
      </c>
      <c r="E555" s="15" t="s">
        <v>68</v>
      </c>
      <c r="F555" s="15" t="s">
        <v>69</v>
      </c>
      <c r="G555" s="16" t="s">
        <v>70</v>
      </c>
      <c r="H555" s="17" t="s">
        <v>72</v>
      </c>
    </row>
    <row r="556" spans="2:8">
      <c r="B556" s="18"/>
      <c r="C556" s="153"/>
      <c r="D556" s="14"/>
      <c r="E556" s="58"/>
      <c r="F556" s="58"/>
      <c r="G556" s="59"/>
      <c r="H556" s="60"/>
    </row>
    <row r="557" spans="2:8">
      <c r="B557" s="22" t="s">
        <v>355</v>
      </c>
      <c r="C557" s="103" t="s">
        <v>188</v>
      </c>
      <c r="D557" s="23" t="s">
        <v>119</v>
      </c>
      <c r="E557" s="24">
        <v>19.989999999999998</v>
      </c>
      <c r="F557" s="24">
        <v>13.97</v>
      </c>
      <c r="G557" s="24">
        <v>20.82</v>
      </c>
      <c r="H557" s="25">
        <v>295.61</v>
      </c>
    </row>
    <row r="558" spans="2:8">
      <c r="B558" s="22" t="s">
        <v>397</v>
      </c>
      <c r="C558" s="150" t="s">
        <v>439</v>
      </c>
      <c r="D558" s="26">
        <v>200</v>
      </c>
      <c r="E558" s="27">
        <v>5.2</v>
      </c>
      <c r="F558" s="27">
        <v>4.46</v>
      </c>
      <c r="G558" s="27">
        <v>22.1</v>
      </c>
      <c r="H558" s="28">
        <v>149.34</v>
      </c>
    </row>
    <row r="559" spans="2:8">
      <c r="B559" s="22"/>
      <c r="C559" s="150" t="s">
        <v>31</v>
      </c>
      <c r="D559" s="26">
        <v>15</v>
      </c>
      <c r="E559" s="27">
        <v>1.28</v>
      </c>
      <c r="F559" s="27">
        <v>0.11</v>
      </c>
      <c r="G559" s="27">
        <v>7.55</v>
      </c>
      <c r="H559" s="28">
        <v>36</v>
      </c>
    </row>
    <row r="560" spans="2:8">
      <c r="B560" s="22"/>
      <c r="C560" s="150" t="s">
        <v>44</v>
      </c>
      <c r="D560" s="26">
        <v>5</v>
      </c>
      <c r="E560" s="27">
        <v>0.05</v>
      </c>
      <c r="F560" s="27">
        <v>3.55</v>
      </c>
      <c r="G560" s="27">
        <v>0</v>
      </c>
      <c r="H560" s="28">
        <v>35</v>
      </c>
    </row>
    <row r="561" spans="2:8" ht="33.75" thickBot="1">
      <c r="B561" s="22"/>
      <c r="C561" s="152"/>
      <c r="D561" s="61"/>
      <c r="E561" s="62"/>
      <c r="F561" s="62"/>
      <c r="G561" s="62"/>
      <c r="H561" s="63"/>
    </row>
    <row r="562" spans="2:8" ht="33.75" thickBot="1">
      <c r="B562" s="32"/>
      <c r="C562" s="151" t="s">
        <v>221</v>
      </c>
      <c r="D562" s="33">
        <f>H562/H592*100</f>
        <v>25.011682945226866</v>
      </c>
      <c r="E562" s="34">
        <f>SUM(E557:E561)</f>
        <v>26.52</v>
      </c>
      <c r="F562" s="34">
        <f>SUM(F557:F561)</f>
        <v>22.09</v>
      </c>
      <c r="G562" s="52">
        <f>SUM(G557:G561)</f>
        <v>50.47</v>
      </c>
      <c r="H562" s="35">
        <f>SUM(H557:H561)</f>
        <v>515.95000000000005</v>
      </c>
    </row>
    <row r="563" spans="2:8">
      <c r="B563" s="22"/>
      <c r="C563" s="148"/>
      <c r="D563" s="64"/>
      <c r="E563" s="65"/>
      <c r="F563" s="66"/>
      <c r="G563" s="67"/>
      <c r="H563" s="68"/>
    </row>
    <row r="564" spans="2:8">
      <c r="B564" s="22" t="s">
        <v>324</v>
      </c>
      <c r="C564" s="150" t="s">
        <v>53</v>
      </c>
      <c r="D564" s="26">
        <v>200</v>
      </c>
      <c r="E564" s="27">
        <v>5.2</v>
      </c>
      <c r="F564" s="27">
        <v>5.6</v>
      </c>
      <c r="G564" s="27">
        <v>8.6</v>
      </c>
      <c r="H564" s="28">
        <v>104</v>
      </c>
    </row>
    <row r="565" spans="2:8">
      <c r="B565" s="22" t="s">
        <v>397</v>
      </c>
      <c r="C565" s="103" t="s">
        <v>431</v>
      </c>
      <c r="D565" s="23">
        <v>70</v>
      </c>
      <c r="E565" s="24">
        <v>3.31</v>
      </c>
      <c r="F565" s="24">
        <v>3.31</v>
      </c>
      <c r="G565" s="24">
        <v>25.9</v>
      </c>
      <c r="H565" s="25">
        <v>145.6</v>
      </c>
    </row>
    <row r="566" spans="2:8" ht="33.75" thickBot="1">
      <c r="B566" s="22"/>
      <c r="C566" s="148"/>
      <c r="D566" s="64"/>
      <c r="E566" s="66"/>
      <c r="F566" s="66"/>
      <c r="G566" s="67"/>
      <c r="H566" s="68"/>
    </row>
    <row r="567" spans="2:8" ht="66.75" thickBot="1">
      <c r="B567" s="32"/>
      <c r="C567" s="151" t="s">
        <v>207</v>
      </c>
      <c r="D567" s="33">
        <f>H567/H592*100</f>
        <v>12.099847006742175</v>
      </c>
      <c r="E567" s="34">
        <f>SUM(E564:E566)</f>
        <v>8.51</v>
      </c>
      <c r="F567" s="34">
        <f>SUM(F564:F566)</f>
        <v>8.91</v>
      </c>
      <c r="G567" s="52">
        <f>SUM(G564:G566)</f>
        <v>34.5</v>
      </c>
      <c r="H567" s="35">
        <f>SUM(H564:H566)</f>
        <v>249.6</v>
      </c>
    </row>
    <row r="568" spans="2:8">
      <c r="B568" s="22"/>
      <c r="C568" s="150"/>
      <c r="D568" s="26"/>
      <c r="E568" s="27"/>
      <c r="F568" s="27"/>
      <c r="G568" s="27"/>
      <c r="H568" s="28"/>
    </row>
    <row r="569" spans="2:8">
      <c r="B569" s="22" t="s">
        <v>397</v>
      </c>
      <c r="C569" s="150" t="s">
        <v>464</v>
      </c>
      <c r="D569" s="26">
        <v>50</v>
      </c>
      <c r="E569" s="27">
        <v>1</v>
      </c>
      <c r="F569" s="27">
        <v>0</v>
      </c>
      <c r="G569" s="27">
        <v>5.56</v>
      </c>
      <c r="H569" s="27">
        <v>25</v>
      </c>
    </row>
    <row r="570" spans="2:8" ht="66">
      <c r="B570" s="22" t="s">
        <v>275</v>
      </c>
      <c r="C570" s="150" t="s">
        <v>363</v>
      </c>
      <c r="D570" s="26" t="s">
        <v>45</v>
      </c>
      <c r="E570" s="69">
        <v>1.26</v>
      </c>
      <c r="F570" s="69">
        <v>3.32</v>
      </c>
      <c r="G570" s="69">
        <v>8.9700000000000006</v>
      </c>
      <c r="H570" s="70">
        <v>74.91</v>
      </c>
    </row>
    <row r="571" spans="2:8" ht="66">
      <c r="B571" s="22" t="s">
        <v>417</v>
      </c>
      <c r="C571" s="150" t="s">
        <v>509</v>
      </c>
      <c r="D571" s="26" t="s">
        <v>119</v>
      </c>
      <c r="E571" s="27">
        <v>9.4600000000000009</v>
      </c>
      <c r="F571" s="27">
        <v>20.309999999999999</v>
      </c>
      <c r="G571" s="27">
        <v>22.79</v>
      </c>
      <c r="H571" s="27">
        <v>311.55</v>
      </c>
    </row>
    <row r="572" spans="2:8">
      <c r="B572" s="22" t="s">
        <v>346</v>
      </c>
      <c r="C572" s="150" t="s">
        <v>52</v>
      </c>
      <c r="D572" s="23">
        <v>200</v>
      </c>
      <c r="E572" s="24">
        <v>0.28000000000000003</v>
      </c>
      <c r="F572" s="24">
        <v>0</v>
      </c>
      <c r="G572" s="24">
        <v>30.04</v>
      </c>
      <c r="H572" s="25">
        <v>118.17</v>
      </c>
    </row>
    <row r="573" spans="2:8">
      <c r="B573" s="22"/>
      <c r="C573" s="103" t="s">
        <v>39</v>
      </c>
      <c r="D573" s="23">
        <v>60</v>
      </c>
      <c r="E573" s="24">
        <v>3.96</v>
      </c>
      <c r="F573" s="24">
        <v>0.72</v>
      </c>
      <c r="G573" s="24">
        <v>31.2</v>
      </c>
      <c r="H573" s="25">
        <v>108.3</v>
      </c>
    </row>
    <row r="574" spans="2:8">
      <c r="B574" s="22"/>
      <c r="C574" s="150" t="s">
        <v>41</v>
      </c>
      <c r="D574" s="23">
        <v>130</v>
      </c>
      <c r="E574" s="24">
        <v>0.26</v>
      </c>
      <c r="F574" s="24">
        <v>0</v>
      </c>
      <c r="G574" s="24">
        <v>13.52</v>
      </c>
      <c r="H574" s="25">
        <v>45.5</v>
      </c>
    </row>
    <row r="575" spans="2:8" ht="33.75" thickBot="1">
      <c r="B575" s="22"/>
      <c r="C575" s="152"/>
      <c r="D575" s="64"/>
      <c r="E575" s="65"/>
      <c r="F575" s="65"/>
      <c r="G575" s="65"/>
      <c r="H575" s="71"/>
    </row>
    <row r="576" spans="2:8" ht="33.75" thickBot="1">
      <c r="B576" s="32"/>
      <c r="C576" s="151" t="s">
        <v>222</v>
      </c>
      <c r="D576" s="33">
        <f>H576/H592*100</f>
        <v>33.130602723629025</v>
      </c>
      <c r="E576" s="34">
        <f>SUM(E569:E575)</f>
        <v>16.220000000000002</v>
      </c>
      <c r="F576" s="34">
        <f>SUM(F569:F575)</f>
        <v>24.349999999999998</v>
      </c>
      <c r="G576" s="52">
        <f>SUM(G569:G575)</f>
        <v>112.08</v>
      </c>
      <c r="H576" s="35">
        <f>SUM(H569:H575)</f>
        <v>683.43</v>
      </c>
    </row>
    <row r="577" spans="2:8">
      <c r="B577" s="22"/>
      <c r="C577" s="153"/>
      <c r="D577" s="8"/>
      <c r="E577" s="58"/>
      <c r="F577" s="59"/>
      <c r="G577" s="58"/>
      <c r="H577" s="100"/>
    </row>
    <row r="578" spans="2:8">
      <c r="B578" s="22" t="s">
        <v>239</v>
      </c>
      <c r="C578" s="150" t="s">
        <v>17</v>
      </c>
      <c r="D578" s="26">
        <v>50</v>
      </c>
      <c r="E578" s="27">
        <v>7.35</v>
      </c>
      <c r="F578" s="27">
        <v>3.03</v>
      </c>
      <c r="G578" s="27">
        <v>4.51</v>
      </c>
      <c r="H578" s="28">
        <v>76.069999999999993</v>
      </c>
    </row>
    <row r="579" spans="2:8">
      <c r="B579" s="22" t="s">
        <v>360</v>
      </c>
      <c r="C579" s="150" t="s">
        <v>186</v>
      </c>
      <c r="D579" s="26">
        <v>130</v>
      </c>
      <c r="E579" s="69">
        <v>2.36</v>
      </c>
      <c r="F579" s="69">
        <v>2.79</v>
      </c>
      <c r="G579" s="69">
        <v>16.989999999999998</v>
      </c>
      <c r="H579" s="70">
        <v>104.95</v>
      </c>
    </row>
    <row r="580" spans="2:8">
      <c r="B580" s="22" t="s">
        <v>335</v>
      </c>
      <c r="C580" s="150" t="s">
        <v>365</v>
      </c>
      <c r="D580" s="26">
        <v>200</v>
      </c>
      <c r="E580" s="27">
        <v>0.51</v>
      </c>
      <c r="F580" s="27">
        <v>0</v>
      </c>
      <c r="G580" s="27">
        <v>24.82</v>
      </c>
      <c r="H580" s="28">
        <v>98.78</v>
      </c>
    </row>
    <row r="581" spans="2:8">
      <c r="B581" s="22"/>
      <c r="C581" s="150" t="s">
        <v>39</v>
      </c>
      <c r="D581" s="23">
        <v>30</v>
      </c>
      <c r="E581" s="24">
        <v>1.98</v>
      </c>
      <c r="F581" s="24">
        <v>0.36</v>
      </c>
      <c r="G581" s="24">
        <v>15.6</v>
      </c>
      <c r="H581" s="25">
        <v>54.156000000000006</v>
      </c>
    </row>
    <row r="582" spans="2:8">
      <c r="B582" s="22"/>
      <c r="C582" s="150" t="s">
        <v>31</v>
      </c>
      <c r="D582" s="26">
        <v>30</v>
      </c>
      <c r="E582" s="27">
        <v>2.5499999999999998</v>
      </c>
      <c r="F582" s="27">
        <v>0.21</v>
      </c>
      <c r="G582" s="27">
        <v>15.09</v>
      </c>
      <c r="H582" s="28">
        <v>72</v>
      </c>
    </row>
    <row r="583" spans="2:8" ht="33.75" thickBot="1">
      <c r="B583" s="22"/>
      <c r="C583" s="150"/>
      <c r="D583" s="61"/>
      <c r="E583" s="62"/>
      <c r="F583" s="62"/>
      <c r="G583" s="62"/>
      <c r="H583" s="63"/>
    </row>
    <row r="584" spans="2:8" ht="33.75" thickBot="1">
      <c r="B584" s="32"/>
      <c r="C584" s="151" t="s">
        <v>223</v>
      </c>
      <c r="D584" s="33">
        <f>H584/H592*100</f>
        <v>19.67950918056501</v>
      </c>
      <c r="E584" s="34">
        <f>SUM(E578:E583)</f>
        <v>14.75</v>
      </c>
      <c r="F584" s="34">
        <f>SUM(F578:F583)</f>
        <v>6.3900000000000006</v>
      </c>
      <c r="G584" s="52">
        <f>SUM(G578:G583)</f>
        <v>77.010000000000005</v>
      </c>
      <c r="H584" s="35">
        <f>SUM(H578:H583)</f>
        <v>405.95599999999996</v>
      </c>
    </row>
    <row r="585" spans="2:8">
      <c r="B585" s="22"/>
      <c r="C585" s="148"/>
      <c r="D585" s="14"/>
      <c r="E585" s="49"/>
      <c r="F585" s="49"/>
      <c r="G585" s="49"/>
      <c r="H585" s="96"/>
    </row>
    <row r="586" spans="2:8">
      <c r="B586" s="22"/>
      <c r="C586" s="150" t="s">
        <v>48</v>
      </c>
      <c r="D586" s="26">
        <v>180</v>
      </c>
      <c r="E586" s="27">
        <v>5.04</v>
      </c>
      <c r="F586" s="27">
        <v>5.76</v>
      </c>
      <c r="G586" s="27">
        <v>7.38</v>
      </c>
      <c r="H586" s="28">
        <v>100.8</v>
      </c>
    </row>
    <row r="587" spans="2:8">
      <c r="B587" s="22"/>
      <c r="C587" s="150" t="s">
        <v>31</v>
      </c>
      <c r="D587" s="23">
        <v>25</v>
      </c>
      <c r="E587" s="24">
        <v>2.13</v>
      </c>
      <c r="F587" s="24">
        <v>0.18</v>
      </c>
      <c r="G587" s="24">
        <v>12.58</v>
      </c>
      <c r="H587" s="25">
        <v>60</v>
      </c>
    </row>
    <row r="588" spans="2:8">
      <c r="B588" s="22"/>
      <c r="C588" s="103" t="s">
        <v>150</v>
      </c>
      <c r="D588" s="23">
        <v>15</v>
      </c>
      <c r="E588" s="24">
        <v>0.12</v>
      </c>
      <c r="F588" s="24">
        <v>0</v>
      </c>
      <c r="G588" s="24">
        <v>12.05</v>
      </c>
      <c r="H588" s="25">
        <v>47.1</v>
      </c>
    </row>
    <row r="589" spans="2:8" ht="33.75" thickBot="1">
      <c r="B589" s="22"/>
      <c r="C589" s="150"/>
      <c r="D589" s="9"/>
      <c r="E589" s="65"/>
      <c r="F589" s="65"/>
      <c r="G589" s="62"/>
      <c r="H589" s="101"/>
    </row>
    <row r="590" spans="2:8" ht="33.75" thickBot="1">
      <c r="B590" s="32"/>
      <c r="C590" s="151" t="s">
        <v>209</v>
      </c>
      <c r="D590" s="33">
        <f>H590/H592*100</f>
        <v>10.078358143836933</v>
      </c>
      <c r="E590" s="34">
        <f>SUM(E586:E589)</f>
        <v>7.29</v>
      </c>
      <c r="F590" s="34">
        <f>SUM(F586:F589)</f>
        <v>5.9399999999999995</v>
      </c>
      <c r="G590" s="52">
        <f>SUM(G586:G589)</f>
        <v>32.010000000000005</v>
      </c>
      <c r="H590" s="35">
        <f>SUM(H586:H589)</f>
        <v>207.9</v>
      </c>
    </row>
    <row r="591" spans="2:8" ht="33.75" thickBot="1">
      <c r="B591" s="22"/>
      <c r="C591" s="148"/>
      <c r="D591" s="64"/>
      <c r="E591" s="66"/>
      <c r="F591" s="66"/>
      <c r="G591" s="67"/>
      <c r="H591" s="68"/>
    </row>
    <row r="592" spans="2:8" ht="33.75" thickBot="1">
      <c r="B592" s="32"/>
      <c r="C592" s="151" t="s">
        <v>206</v>
      </c>
      <c r="D592" s="55">
        <f>D562+D567+D576+D584+D590</f>
        <v>100.00000000000001</v>
      </c>
      <c r="E592" s="34">
        <f>E562+E567+E576+E584+E590</f>
        <v>73.290000000000006</v>
      </c>
      <c r="F592" s="34">
        <f>F562+F567+F576+F584+F590</f>
        <v>67.679999999999993</v>
      </c>
      <c r="G592" s="34">
        <f>G562+G567+G576+G584+G590</f>
        <v>306.07</v>
      </c>
      <c r="H592" s="35">
        <f>H562+H567+H576+H584+H590</f>
        <v>2062.8359999999998</v>
      </c>
    </row>
    <row r="593" spans="2:8" ht="33.75" thickBot="1">
      <c r="B593" s="32"/>
      <c r="C593" s="151" t="s">
        <v>182</v>
      </c>
      <c r="D593" s="51"/>
      <c r="E593" s="52"/>
      <c r="F593" s="52"/>
      <c r="G593" s="52"/>
      <c r="H593" s="53">
        <v>1500</v>
      </c>
    </row>
    <row r="594" spans="2:8" ht="33.75" thickBot="1">
      <c r="B594" s="54"/>
      <c r="C594" s="151" t="s">
        <v>18</v>
      </c>
      <c r="D594" s="51"/>
      <c r="E594" s="290">
        <v>1</v>
      </c>
      <c r="F594" s="290">
        <f>F592/E592</f>
        <v>0.92345476872697485</v>
      </c>
      <c r="G594" s="290">
        <f>G592/E592</f>
        <v>4.1761495429117197</v>
      </c>
      <c r="H594" s="293"/>
    </row>
    <row r="595" spans="2:8">
      <c r="C595" s="146"/>
      <c r="D595" s="6"/>
      <c r="E595" s="7"/>
      <c r="F595" s="7"/>
      <c r="G595" s="7"/>
      <c r="H595" s="7"/>
    </row>
    <row r="596" spans="2:8" ht="33.75" thickBot="1">
      <c r="C596" s="146"/>
      <c r="D596" s="56"/>
      <c r="E596" s="57"/>
      <c r="F596" s="57"/>
      <c r="G596" s="57"/>
      <c r="H596" s="57"/>
    </row>
    <row r="597" spans="2:8" ht="57" customHeight="1" thickBot="1">
      <c r="B597" s="327" t="s">
        <v>306</v>
      </c>
      <c r="C597" s="147" t="s">
        <v>36</v>
      </c>
      <c r="D597" s="331" t="s">
        <v>19</v>
      </c>
      <c r="E597" s="332"/>
      <c r="F597" s="332"/>
      <c r="G597" s="332"/>
      <c r="H597" s="333"/>
    </row>
    <row r="598" spans="2:8" ht="33.75" thickBot="1">
      <c r="B598" s="328"/>
      <c r="C598" s="148"/>
      <c r="D598" s="10"/>
      <c r="E598" s="11"/>
      <c r="F598" s="12" t="s">
        <v>57</v>
      </c>
      <c r="G598" s="12"/>
      <c r="H598" s="13"/>
    </row>
    <row r="599" spans="2:8" ht="42" customHeight="1" thickBot="1">
      <c r="B599" s="329"/>
      <c r="C599" s="159" t="s">
        <v>30</v>
      </c>
      <c r="D599" s="14" t="s">
        <v>37</v>
      </c>
      <c r="E599" s="15" t="s">
        <v>68</v>
      </c>
      <c r="F599" s="15" t="s">
        <v>69</v>
      </c>
      <c r="G599" s="16" t="s">
        <v>70</v>
      </c>
      <c r="H599" s="17" t="s">
        <v>72</v>
      </c>
    </row>
    <row r="600" spans="2:8">
      <c r="B600" s="18"/>
      <c r="C600" s="153"/>
      <c r="D600" s="8"/>
      <c r="E600" s="58"/>
      <c r="F600" s="58"/>
      <c r="G600" s="58"/>
      <c r="H600" s="60"/>
    </row>
    <row r="601" spans="2:8">
      <c r="B601" s="22" t="s">
        <v>488</v>
      </c>
      <c r="C601" s="103" t="s">
        <v>489</v>
      </c>
      <c r="D601" s="23">
        <v>100</v>
      </c>
      <c r="E601" s="24">
        <v>6.4</v>
      </c>
      <c r="F601" s="24">
        <v>8.9</v>
      </c>
      <c r="G601" s="24">
        <v>41.4</v>
      </c>
      <c r="H601" s="25">
        <v>271</v>
      </c>
    </row>
    <row r="602" spans="2:8">
      <c r="B602" s="22" t="s">
        <v>333</v>
      </c>
      <c r="C602" s="150" t="s">
        <v>43</v>
      </c>
      <c r="D602" s="26">
        <v>180</v>
      </c>
      <c r="E602" s="27">
        <v>2.2599999999999998</v>
      </c>
      <c r="F602" s="27">
        <v>1.98</v>
      </c>
      <c r="G602" s="27">
        <v>15.96</v>
      </c>
      <c r="H602" s="28">
        <v>88.17</v>
      </c>
    </row>
    <row r="603" spans="2:8">
      <c r="B603" s="22"/>
      <c r="C603" s="150" t="s">
        <v>31</v>
      </c>
      <c r="D603" s="23">
        <v>30</v>
      </c>
      <c r="E603" s="24">
        <v>2.5499999999999998</v>
      </c>
      <c r="F603" s="24">
        <v>0.21</v>
      </c>
      <c r="G603" s="24">
        <v>15.09</v>
      </c>
      <c r="H603" s="25">
        <v>72</v>
      </c>
    </row>
    <row r="604" spans="2:8">
      <c r="B604" s="22"/>
      <c r="C604" s="150" t="s">
        <v>15</v>
      </c>
      <c r="D604" s="26">
        <v>10</v>
      </c>
      <c r="E604" s="27">
        <v>0.1</v>
      </c>
      <c r="F604" s="27">
        <v>7.1</v>
      </c>
      <c r="G604" s="27">
        <v>0</v>
      </c>
      <c r="H604" s="28">
        <v>70</v>
      </c>
    </row>
    <row r="605" spans="2:8" ht="33.75" thickBot="1">
      <c r="B605" s="22"/>
      <c r="C605" s="103"/>
      <c r="D605" s="76"/>
      <c r="E605" s="77"/>
      <c r="F605" s="77"/>
      <c r="G605" s="77"/>
      <c r="H605" s="79"/>
    </row>
    <row r="606" spans="2:8" ht="33.75" thickBot="1">
      <c r="B606" s="32"/>
      <c r="C606" s="151" t="s">
        <v>221</v>
      </c>
      <c r="D606" s="33">
        <f>H606/H638*100</f>
        <v>25.215009564366021</v>
      </c>
      <c r="E606" s="34">
        <f>SUM(E601:E605)</f>
        <v>11.31</v>
      </c>
      <c r="F606" s="34">
        <f>SUM(F601:F605)</f>
        <v>18.190000000000001</v>
      </c>
      <c r="G606" s="52">
        <f>SUM(G601:G605)</f>
        <v>72.45</v>
      </c>
      <c r="H606" s="35">
        <f>SUM(H601:H605)</f>
        <v>501.17</v>
      </c>
    </row>
    <row r="607" spans="2:8">
      <c r="B607" s="22"/>
      <c r="C607" s="148"/>
      <c r="D607" s="14"/>
      <c r="E607" s="58"/>
      <c r="F607" s="49"/>
      <c r="G607" s="92"/>
      <c r="H607" s="50"/>
    </row>
    <row r="608" spans="2:8">
      <c r="B608" s="22"/>
      <c r="C608" s="150" t="s">
        <v>484</v>
      </c>
      <c r="D608" s="26">
        <v>200</v>
      </c>
      <c r="E608" s="27">
        <v>5.2</v>
      </c>
      <c r="F608" s="27">
        <v>5.6</v>
      </c>
      <c r="G608" s="27">
        <v>8.6</v>
      </c>
      <c r="H608" s="28">
        <v>104</v>
      </c>
    </row>
    <row r="609" spans="2:8">
      <c r="B609" s="22" t="s">
        <v>397</v>
      </c>
      <c r="C609" s="103" t="s">
        <v>405</v>
      </c>
      <c r="D609" s="23">
        <v>50</v>
      </c>
      <c r="E609" s="24">
        <v>3.03</v>
      </c>
      <c r="F609" s="24">
        <v>5.38</v>
      </c>
      <c r="G609" s="24">
        <v>17.2</v>
      </c>
      <c r="H609" s="25">
        <v>122</v>
      </c>
    </row>
    <row r="610" spans="2:8">
      <c r="B610" s="22"/>
      <c r="C610" s="103" t="s">
        <v>41</v>
      </c>
      <c r="D610" s="23">
        <v>130</v>
      </c>
      <c r="E610" s="24">
        <v>0.26</v>
      </c>
      <c r="F610" s="24">
        <v>0</v>
      </c>
      <c r="G610" s="24">
        <v>13.52</v>
      </c>
      <c r="H610" s="25">
        <v>45.5</v>
      </c>
    </row>
    <row r="611" spans="2:8" ht="33.75" thickBot="1">
      <c r="B611" s="22"/>
      <c r="C611" s="148"/>
      <c r="D611" s="64"/>
      <c r="E611" s="66"/>
      <c r="F611" s="66"/>
      <c r="G611" s="67"/>
      <c r="H611" s="68"/>
    </row>
    <row r="612" spans="2:8" ht="66.75" thickBot="1">
      <c r="B612" s="32"/>
      <c r="C612" s="151" t="s">
        <v>207</v>
      </c>
      <c r="D612" s="33">
        <f>H612/H638*100</f>
        <v>13.659786293523901</v>
      </c>
      <c r="E612" s="34">
        <f>SUM(E608:E611)</f>
        <v>8.49</v>
      </c>
      <c r="F612" s="34">
        <f>SUM(F608:F611)</f>
        <v>10.98</v>
      </c>
      <c r="G612" s="52">
        <f>SUM(G608:G611)</f>
        <v>39.319999999999993</v>
      </c>
      <c r="H612" s="35">
        <f>SUM(H608:H611)</f>
        <v>271.5</v>
      </c>
    </row>
    <row r="613" spans="2:8">
      <c r="B613" s="22"/>
      <c r="C613" s="150"/>
      <c r="D613" s="19"/>
      <c r="E613" s="20"/>
      <c r="F613" s="20"/>
      <c r="G613" s="20"/>
      <c r="H613" s="21"/>
    </row>
    <row r="614" spans="2:8">
      <c r="B614" s="22" t="s">
        <v>458</v>
      </c>
      <c r="C614" s="150" t="s">
        <v>483</v>
      </c>
      <c r="D614" s="26">
        <v>60</v>
      </c>
      <c r="E614" s="27">
        <v>0.95</v>
      </c>
      <c r="F614" s="27">
        <v>5.5</v>
      </c>
      <c r="G614" s="27">
        <v>4.7</v>
      </c>
      <c r="H614" s="28">
        <v>71.84</v>
      </c>
    </row>
    <row r="615" spans="2:8">
      <c r="B615" s="22" t="s">
        <v>326</v>
      </c>
      <c r="C615" s="150" t="s">
        <v>198</v>
      </c>
      <c r="D615" s="26" t="s">
        <v>45</v>
      </c>
      <c r="E615" s="69">
        <v>1.34</v>
      </c>
      <c r="F615" s="69">
        <v>1.52</v>
      </c>
      <c r="G615" s="69">
        <v>4.58</v>
      </c>
      <c r="H615" s="70">
        <v>41.16</v>
      </c>
    </row>
    <row r="616" spans="2:8" ht="66">
      <c r="B616" s="22" t="s">
        <v>388</v>
      </c>
      <c r="C616" s="150" t="s">
        <v>408</v>
      </c>
      <c r="D616" s="26">
        <v>60</v>
      </c>
      <c r="E616" s="27">
        <v>6</v>
      </c>
      <c r="F616" s="27">
        <v>11.06</v>
      </c>
      <c r="G616" s="27">
        <v>3.34</v>
      </c>
      <c r="H616" s="28">
        <v>132.34</v>
      </c>
    </row>
    <row r="617" spans="2:8">
      <c r="B617" s="22" t="s">
        <v>258</v>
      </c>
      <c r="C617" s="150" t="s">
        <v>47</v>
      </c>
      <c r="D617" s="26">
        <v>130</v>
      </c>
      <c r="E617" s="27">
        <v>2.5</v>
      </c>
      <c r="F617" s="27">
        <v>3.98</v>
      </c>
      <c r="G617" s="27">
        <v>17.149999999999999</v>
      </c>
      <c r="H617" s="28">
        <v>111.52</v>
      </c>
    </row>
    <row r="618" spans="2:8">
      <c r="B618" s="22" t="s">
        <v>338</v>
      </c>
      <c r="C618" s="103" t="s">
        <v>5</v>
      </c>
      <c r="D618" s="23">
        <v>200</v>
      </c>
      <c r="E618" s="24">
        <v>0.38</v>
      </c>
      <c r="F618" s="24">
        <v>0</v>
      </c>
      <c r="G618" s="24">
        <v>24.33</v>
      </c>
      <c r="H618" s="25">
        <v>95.26</v>
      </c>
    </row>
    <row r="619" spans="2:8">
      <c r="B619" s="22"/>
      <c r="C619" s="103" t="s">
        <v>39</v>
      </c>
      <c r="D619" s="23">
        <v>60</v>
      </c>
      <c r="E619" s="24">
        <v>3.96</v>
      </c>
      <c r="F619" s="24">
        <v>0.72</v>
      </c>
      <c r="G619" s="24">
        <v>31.2</v>
      </c>
      <c r="H619" s="25">
        <v>108.3</v>
      </c>
    </row>
    <row r="620" spans="2:8">
      <c r="B620" s="22"/>
      <c r="C620" s="103" t="s">
        <v>41</v>
      </c>
      <c r="D620" s="23">
        <v>130</v>
      </c>
      <c r="E620" s="24">
        <v>0.26</v>
      </c>
      <c r="F620" s="24">
        <v>0</v>
      </c>
      <c r="G620" s="24">
        <v>13.52</v>
      </c>
      <c r="H620" s="25">
        <v>45.5</v>
      </c>
    </row>
    <row r="621" spans="2:8" ht="33.75" thickBot="1">
      <c r="B621" s="22"/>
      <c r="C621" s="152"/>
      <c r="D621" s="61"/>
      <c r="E621" s="62"/>
      <c r="F621" s="62"/>
      <c r="G621" s="62"/>
      <c r="H621" s="63"/>
    </row>
    <row r="622" spans="2:8" ht="33.75" thickBot="1">
      <c r="B622" s="32"/>
      <c r="C622" s="151" t="s">
        <v>222</v>
      </c>
      <c r="D622" s="33">
        <f>H622/H638*100</f>
        <v>30.485221771535919</v>
      </c>
      <c r="E622" s="34">
        <f>SUM(E614:E621)</f>
        <v>15.389999999999999</v>
      </c>
      <c r="F622" s="34">
        <f>SUM(F614:F621)</f>
        <v>22.779999999999998</v>
      </c>
      <c r="G622" s="52">
        <f>SUM(G614:G621)</f>
        <v>98.82</v>
      </c>
      <c r="H622" s="35">
        <f>SUM(H614:H621)</f>
        <v>605.91999999999996</v>
      </c>
    </row>
    <row r="623" spans="2:8">
      <c r="B623" s="22"/>
      <c r="C623" s="150"/>
      <c r="D623" s="26"/>
      <c r="E623" s="27"/>
      <c r="F623" s="27"/>
      <c r="G623" s="27"/>
      <c r="H623" s="28"/>
    </row>
    <row r="624" spans="2:8">
      <c r="B624" s="22" t="s">
        <v>389</v>
      </c>
      <c r="C624" s="150" t="s">
        <v>394</v>
      </c>
      <c r="D624" s="26">
        <v>60</v>
      </c>
      <c r="E624" s="27">
        <v>5.58</v>
      </c>
      <c r="F624" s="27">
        <v>11.52</v>
      </c>
      <c r="G624" s="27">
        <v>6.6</v>
      </c>
      <c r="H624" s="28">
        <v>155.28</v>
      </c>
    </row>
    <row r="625" spans="2:8">
      <c r="B625" s="22" t="s">
        <v>354</v>
      </c>
      <c r="C625" s="150" t="s">
        <v>46</v>
      </c>
      <c r="D625" s="26">
        <v>150</v>
      </c>
      <c r="E625" s="27">
        <v>3.41</v>
      </c>
      <c r="F625" s="27">
        <v>3.14</v>
      </c>
      <c r="G625" s="27">
        <v>13.4</v>
      </c>
      <c r="H625" s="28">
        <v>85.55</v>
      </c>
    </row>
    <row r="626" spans="2:8">
      <c r="B626" s="22" t="s">
        <v>334</v>
      </c>
      <c r="C626" s="150" t="s">
        <v>3</v>
      </c>
      <c r="D626" s="26">
        <v>200</v>
      </c>
      <c r="E626" s="27">
        <v>0.03</v>
      </c>
      <c r="F626" s="27">
        <v>0.01</v>
      </c>
      <c r="G626" s="27">
        <v>9.01</v>
      </c>
      <c r="H626" s="28">
        <v>34.11</v>
      </c>
    </row>
    <row r="627" spans="2:8">
      <c r="B627" s="22"/>
      <c r="C627" s="150" t="s">
        <v>39</v>
      </c>
      <c r="D627" s="23">
        <v>30</v>
      </c>
      <c r="E627" s="24">
        <v>1.98</v>
      </c>
      <c r="F627" s="24">
        <v>0.36</v>
      </c>
      <c r="G627" s="24">
        <v>15.6</v>
      </c>
      <c r="H627" s="25">
        <v>54.156000000000006</v>
      </c>
    </row>
    <row r="628" spans="2:8">
      <c r="B628" s="22"/>
      <c r="C628" s="150" t="s">
        <v>31</v>
      </c>
      <c r="D628" s="23">
        <v>30</v>
      </c>
      <c r="E628" s="24">
        <v>2.5499999999999998</v>
      </c>
      <c r="F628" s="24">
        <v>0.21</v>
      </c>
      <c r="G628" s="24">
        <v>15.09</v>
      </c>
      <c r="H628" s="25">
        <v>72</v>
      </c>
    </row>
    <row r="629" spans="2:8" ht="33.75" thickBot="1">
      <c r="B629" s="22"/>
      <c r="C629" s="150"/>
      <c r="D629" s="76"/>
      <c r="E629" s="77"/>
      <c r="F629" s="77"/>
      <c r="G629" s="78"/>
      <c r="H629" s="79"/>
    </row>
    <row r="630" spans="2:8" ht="33.75" thickBot="1">
      <c r="B630" s="32"/>
      <c r="C630" s="151" t="s">
        <v>223</v>
      </c>
      <c r="D630" s="33">
        <f>H630/H638*100</f>
        <v>20.180057617632645</v>
      </c>
      <c r="E630" s="34">
        <f>SUM(E624:E629)</f>
        <v>13.55</v>
      </c>
      <c r="F630" s="34">
        <f>SUM(F624:F629)</f>
        <v>15.24</v>
      </c>
      <c r="G630" s="52">
        <f>SUM(G624:G629)</f>
        <v>59.7</v>
      </c>
      <c r="H630" s="35">
        <f>SUM(H624:H629)</f>
        <v>401.096</v>
      </c>
    </row>
    <row r="631" spans="2:8">
      <c r="B631" s="22"/>
      <c r="C631" s="150"/>
      <c r="D631" s="64"/>
      <c r="E631" s="65"/>
      <c r="F631" s="65"/>
      <c r="G631" s="65"/>
      <c r="H631" s="71"/>
    </row>
    <row r="632" spans="2:8">
      <c r="B632" s="22"/>
      <c r="C632" s="150" t="s">
        <v>48</v>
      </c>
      <c r="D632" s="26">
        <v>180</v>
      </c>
      <c r="E632" s="27">
        <v>5.04</v>
      </c>
      <c r="F632" s="27">
        <v>5.76</v>
      </c>
      <c r="G632" s="27">
        <v>7.38</v>
      </c>
      <c r="H632" s="28">
        <v>100.8</v>
      </c>
    </row>
    <row r="633" spans="2:8">
      <c r="B633" s="22"/>
      <c r="C633" s="150" t="s">
        <v>31</v>
      </c>
      <c r="D633" s="23">
        <v>25</v>
      </c>
      <c r="E633" s="24">
        <v>2.13</v>
      </c>
      <c r="F633" s="24">
        <v>0.18</v>
      </c>
      <c r="G633" s="24">
        <v>12.58</v>
      </c>
      <c r="H633" s="25">
        <v>60</v>
      </c>
    </row>
    <row r="634" spans="2:8">
      <c r="B634" s="22"/>
      <c r="C634" s="103" t="s">
        <v>150</v>
      </c>
      <c r="D634" s="23">
        <v>15</v>
      </c>
      <c r="E634" s="24">
        <v>0.12</v>
      </c>
      <c r="F634" s="24">
        <v>0</v>
      </c>
      <c r="G634" s="24">
        <v>12.05</v>
      </c>
      <c r="H634" s="25">
        <v>47.1</v>
      </c>
    </row>
    <row r="635" spans="2:8" ht="33.75" thickBot="1">
      <c r="B635" s="22"/>
      <c r="C635" s="103"/>
      <c r="D635" s="76"/>
      <c r="E635" s="77"/>
      <c r="F635" s="77"/>
      <c r="G635" s="78"/>
      <c r="H635" s="79"/>
    </row>
    <row r="636" spans="2:8" ht="33.75" thickBot="1">
      <c r="B636" s="32"/>
      <c r="C636" s="151" t="s">
        <v>209</v>
      </c>
      <c r="D636" s="33">
        <f>H636/H638*100</f>
        <v>10.459924752941507</v>
      </c>
      <c r="E636" s="34">
        <f>SUM(E632:E634)</f>
        <v>7.29</v>
      </c>
      <c r="F636" s="34">
        <f>SUM(F632:F634)</f>
        <v>5.9399999999999995</v>
      </c>
      <c r="G636" s="52">
        <f>SUM(G632:G634)</f>
        <v>32.010000000000005</v>
      </c>
      <c r="H636" s="35">
        <f>SUM(H632:H634)</f>
        <v>207.9</v>
      </c>
    </row>
    <row r="637" spans="2:8" ht="33.75" thickBot="1">
      <c r="B637" s="22"/>
      <c r="C637" s="148"/>
      <c r="D637" s="61"/>
      <c r="E637" s="89"/>
      <c r="F637" s="89"/>
      <c r="G637" s="90"/>
      <c r="H637" s="91"/>
    </row>
    <row r="638" spans="2:8" ht="33.75" thickBot="1">
      <c r="B638" s="32"/>
      <c r="C638" s="151" t="s">
        <v>206</v>
      </c>
      <c r="D638" s="55">
        <f>D606+D612+D622+D630+D636</f>
        <v>99.999999999999986</v>
      </c>
      <c r="E638" s="34">
        <f>E606+E612+E622+E630+E636</f>
        <v>56.029999999999994</v>
      </c>
      <c r="F638" s="34">
        <f>F606+F612+F622+F630+F636</f>
        <v>73.13</v>
      </c>
      <c r="G638" s="34">
        <f>G606+G612+G622+G630+G636</f>
        <v>302.29999999999995</v>
      </c>
      <c r="H638" s="35">
        <f>H606+H612+H622+H630+H636</f>
        <v>1987.5860000000002</v>
      </c>
    </row>
    <row r="639" spans="2:8" ht="33.75" thickBot="1">
      <c r="B639" s="54"/>
      <c r="C639" s="151" t="s">
        <v>182</v>
      </c>
      <c r="D639" s="51"/>
      <c r="E639" s="52"/>
      <c r="F639" s="52"/>
      <c r="G639" s="52"/>
      <c r="H639" s="53">
        <v>1500</v>
      </c>
    </row>
    <row r="640" spans="2:8" ht="33.75" thickBot="1">
      <c r="B640" s="54"/>
      <c r="C640" s="151" t="s">
        <v>18</v>
      </c>
      <c r="D640" s="51"/>
      <c r="E640" s="290">
        <v>1</v>
      </c>
      <c r="F640" s="290">
        <v>0.8</v>
      </c>
      <c r="G640" s="290">
        <v>4.4000000000000004</v>
      </c>
      <c r="H640" s="53"/>
    </row>
    <row r="641" spans="2:8" ht="33.75" thickBot="1">
      <c r="C641" s="156"/>
      <c r="D641" s="82"/>
      <c r="E641" s="82"/>
      <c r="F641" s="82"/>
      <c r="G641" s="82"/>
      <c r="H641" s="82"/>
    </row>
    <row r="642" spans="2:8" ht="66.75" thickBot="1">
      <c r="B642" s="32"/>
      <c r="C642" s="151" t="s">
        <v>63</v>
      </c>
      <c r="D642" s="55"/>
      <c r="E642" s="140">
        <f>E364+E409+E456+E501+E548+E592+E638+E51+E97+E143+E187+E232+E276+E320</f>
        <v>966.22000000000014</v>
      </c>
      <c r="F642" s="140">
        <f>F364+F409+F456+F501+F548+F592+F638+F51+F97+F143+F187+F232+F276+F320</f>
        <v>923.32999999999981</v>
      </c>
      <c r="G642" s="140">
        <f>G364+G409+G456+G501+G548+G592+G638+G51+G97+G143+G187+G232+G276+G320</f>
        <v>4169.45</v>
      </c>
      <c r="H642" s="143">
        <f>H364+H409+H456+H501+H548+H592+H638+H51+H97+H143+H187+H232+H276+H320</f>
        <v>28065.769999999997</v>
      </c>
    </row>
    <row r="643" spans="2:8" ht="66.75" thickBot="1">
      <c r="B643" s="32"/>
      <c r="C643" s="160" t="s">
        <v>62</v>
      </c>
      <c r="D643" s="102"/>
      <c r="E643" s="141">
        <f>E642/14</f>
        <v>69.015714285714296</v>
      </c>
      <c r="F643" s="141">
        <f>F642/14</f>
        <v>65.952142857142846</v>
      </c>
      <c r="G643" s="141">
        <f>G642/14</f>
        <v>297.81785714285712</v>
      </c>
      <c r="H643" s="142">
        <f>H642/14</f>
        <v>2004.6978571428569</v>
      </c>
    </row>
    <row r="644" spans="2:8" ht="33.75" thickBot="1"/>
    <row r="645" spans="2:8" ht="33.75" thickBot="1">
      <c r="B645" s="32"/>
      <c r="C645" s="151" t="s">
        <v>61</v>
      </c>
      <c r="D645" s="55"/>
      <c r="E645" s="288">
        <v>1</v>
      </c>
      <c r="F645" s="288">
        <f>F643/E643</f>
        <v>0.95561052348326436</v>
      </c>
      <c r="G645" s="288">
        <f>G643/E643</f>
        <v>4.3152180662789004</v>
      </c>
      <c r="H645" s="295"/>
    </row>
    <row r="646" spans="2:8" ht="64.900000000000006" customHeight="1">
      <c r="C646" s="330" t="s">
        <v>227</v>
      </c>
      <c r="D646" s="330"/>
      <c r="E646" s="330"/>
      <c r="F646" s="330"/>
      <c r="G646" s="330"/>
      <c r="H646" s="330"/>
    </row>
    <row r="649" spans="2:8">
      <c r="C649" s="155"/>
    </row>
    <row r="650" spans="2:8">
      <c r="C650" s="155"/>
    </row>
  </sheetData>
  <mergeCells count="30">
    <mergeCell ref="C9:H9"/>
    <mergeCell ref="D11:H11"/>
    <mergeCell ref="D56:H56"/>
    <mergeCell ref="D102:H102"/>
    <mergeCell ref="D148:H148"/>
    <mergeCell ref="C646:H646"/>
    <mergeCell ref="D192:H192"/>
    <mergeCell ref="D237:H237"/>
    <mergeCell ref="D281:H281"/>
    <mergeCell ref="D553:H553"/>
    <mergeCell ref="D597:H597"/>
    <mergeCell ref="D324:H324"/>
    <mergeCell ref="D369:H369"/>
    <mergeCell ref="D414:H414"/>
    <mergeCell ref="D461:H461"/>
    <mergeCell ref="D506:H506"/>
    <mergeCell ref="B11:B13"/>
    <mergeCell ref="B56:B58"/>
    <mergeCell ref="B102:B104"/>
    <mergeCell ref="B148:B150"/>
    <mergeCell ref="B192:B194"/>
    <mergeCell ref="B461:B463"/>
    <mergeCell ref="B506:B508"/>
    <mergeCell ref="B553:B555"/>
    <mergeCell ref="B597:B599"/>
    <mergeCell ref="B237:B239"/>
    <mergeCell ref="B281:B283"/>
    <mergeCell ref="B324:B326"/>
    <mergeCell ref="B369:B371"/>
    <mergeCell ref="B414:B416"/>
  </mergeCells>
  <phoneticPr fontId="4" type="noConversion"/>
  <pageMargins left="0" right="0" top="0" bottom="0" header="0" footer="0"/>
  <pageSetup paperSize="9" scale="42" orientation="portrait" r:id="rId1"/>
  <headerFooter alignWithMargins="0"/>
  <rowBreaks count="13" manualBreakCount="13">
    <brk id="54" max="16383" man="1"/>
    <brk id="100" max="16383" man="1"/>
    <brk id="146" max="16383" man="1"/>
    <brk id="190" max="16383" man="1"/>
    <brk id="235" max="16383" man="1"/>
    <brk id="279" max="16383" man="1"/>
    <brk id="322" max="8" man="1"/>
    <brk id="367" max="16383" man="1"/>
    <brk id="412" max="16383" man="1"/>
    <brk id="459" max="16383" man="1"/>
    <brk id="504" max="16383" man="1"/>
    <brk id="551" max="16383" man="1"/>
    <brk id="5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B1:T642"/>
  <sheetViews>
    <sheetView view="pageBreakPreview" topLeftCell="A415" zoomScale="43" zoomScaleNormal="50" zoomScaleSheetLayoutView="43" workbookViewId="0">
      <selection activeCell="B439" sqref="B439:H439"/>
    </sheetView>
  </sheetViews>
  <sheetFormatPr defaultColWidth="9.140625" defaultRowHeight="33"/>
  <cols>
    <col min="1" max="1" width="3.28515625" style="3" customWidth="1"/>
    <col min="2" max="2" width="18.140625" style="3" customWidth="1"/>
    <col min="3" max="3" width="117.7109375" style="3" customWidth="1"/>
    <col min="4" max="4" width="16.28515625" style="3" customWidth="1"/>
    <col min="5" max="5" width="17.7109375" style="3" customWidth="1"/>
    <col min="6" max="6" width="19.28515625" style="3" customWidth="1"/>
    <col min="7" max="7" width="16.5703125" style="3" customWidth="1"/>
    <col min="8" max="9" width="18.85546875" style="3" customWidth="1"/>
    <col min="10" max="10" width="18" style="3" customWidth="1"/>
    <col min="11" max="11" width="17.7109375" style="3" customWidth="1"/>
    <col min="12" max="12" width="17.140625" style="3" customWidth="1"/>
    <col min="13" max="14" width="18.85546875" style="3" customWidth="1"/>
    <col min="15" max="15" width="17" style="3" customWidth="1"/>
    <col min="16" max="16" width="18" style="3" customWidth="1"/>
    <col min="17" max="17" width="16.5703125" style="3" customWidth="1"/>
    <col min="18" max="18" width="18.85546875" style="3" customWidth="1"/>
    <col min="19" max="16384" width="9.140625" style="3"/>
  </cols>
  <sheetData>
    <row r="1" spans="2:18" ht="20.45" customHeight="1"/>
    <row r="2" spans="2:18">
      <c r="B2" s="3" t="s">
        <v>189</v>
      </c>
      <c r="L2" s="3" t="s">
        <v>189</v>
      </c>
    </row>
    <row r="3" spans="2:18">
      <c r="B3" s="3" t="s">
        <v>196</v>
      </c>
      <c r="G3" s="4"/>
      <c r="L3" s="4" t="s">
        <v>190</v>
      </c>
    </row>
    <row r="4" spans="2:18">
      <c r="B4" s="3" t="s">
        <v>197</v>
      </c>
      <c r="L4" s="3" t="s">
        <v>191</v>
      </c>
    </row>
    <row r="5" spans="2:18">
      <c r="B5" s="3" t="s">
        <v>193</v>
      </c>
      <c r="L5" s="3" t="s">
        <v>192</v>
      </c>
    </row>
    <row r="6" spans="2:18">
      <c r="L6" s="3" t="s">
        <v>194</v>
      </c>
    </row>
    <row r="7" spans="2:18">
      <c r="L7" s="3" t="s">
        <v>195</v>
      </c>
    </row>
    <row r="8" spans="2:18" ht="45.75">
      <c r="C8" s="334" t="s">
        <v>521</v>
      </c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</row>
    <row r="9" spans="2:18" ht="19.149999999999999" customHeight="1"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</row>
    <row r="10" spans="2:18" ht="33.75" thickBot="1">
      <c r="B10" s="5" t="s">
        <v>409</v>
      </c>
      <c r="C10" s="165"/>
      <c r="D10" s="165"/>
      <c r="E10" s="166"/>
      <c r="F10" s="166"/>
      <c r="G10" s="166"/>
      <c r="H10" s="166"/>
      <c r="I10" s="167"/>
      <c r="J10" s="168"/>
      <c r="K10" s="168"/>
      <c r="L10" s="168"/>
      <c r="M10" s="168"/>
      <c r="N10" s="167"/>
      <c r="O10" s="168"/>
      <c r="P10" s="168"/>
      <c r="Q10" s="168"/>
      <c r="R10" s="168"/>
    </row>
    <row r="11" spans="2:18" ht="27" customHeight="1" thickBot="1">
      <c r="B11" s="327" t="s">
        <v>306</v>
      </c>
      <c r="C11" s="169" t="s">
        <v>36</v>
      </c>
      <c r="D11" s="170"/>
      <c r="E11" s="170"/>
      <c r="F11" s="170"/>
      <c r="G11" s="170"/>
      <c r="H11" s="170" t="s">
        <v>19</v>
      </c>
      <c r="I11" s="170"/>
      <c r="J11" s="170"/>
      <c r="K11" s="170"/>
      <c r="L11" s="170"/>
      <c r="M11" s="170"/>
      <c r="N11" s="170"/>
      <c r="O11" s="170"/>
      <c r="P11" s="170"/>
      <c r="Q11" s="170"/>
      <c r="R11" s="171"/>
    </row>
    <row r="12" spans="2:18" ht="33.75" thickBot="1">
      <c r="B12" s="328"/>
      <c r="C12" s="172"/>
      <c r="D12" s="11"/>
      <c r="E12" s="11"/>
      <c r="F12" s="12" t="s">
        <v>152</v>
      </c>
      <c r="G12" s="12"/>
      <c r="H12" s="173"/>
      <c r="I12" s="11"/>
      <c r="J12" s="11"/>
      <c r="K12" s="12" t="s">
        <v>153</v>
      </c>
      <c r="L12" s="12"/>
      <c r="M12" s="173"/>
      <c r="N12" s="174"/>
      <c r="O12" s="11"/>
      <c r="P12" s="12" t="s">
        <v>154</v>
      </c>
      <c r="Q12" s="12"/>
      <c r="R12" s="171"/>
    </row>
    <row r="13" spans="2:18" ht="39.6" customHeight="1" thickBot="1">
      <c r="B13" s="329"/>
      <c r="C13" s="175" t="s">
        <v>307</v>
      </c>
      <c r="D13" s="176" t="s">
        <v>37</v>
      </c>
      <c r="E13" s="177" t="s">
        <v>68</v>
      </c>
      <c r="F13" s="177" t="s">
        <v>69</v>
      </c>
      <c r="G13" s="178" t="s">
        <v>70</v>
      </c>
      <c r="H13" s="179" t="s">
        <v>72</v>
      </c>
      <c r="I13" s="180" t="s">
        <v>37</v>
      </c>
      <c r="J13" s="177" t="s">
        <v>68</v>
      </c>
      <c r="K13" s="177" t="s">
        <v>69</v>
      </c>
      <c r="L13" s="178" t="s">
        <v>70</v>
      </c>
      <c r="M13" s="179" t="s">
        <v>72</v>
      </c>
      <c r="N13" s="76" t="s">
        <v>37</v>
      </c>
      <c r="O13" s="181" t="s">
        <v>68</v>
      </c>
      <c r="P13" s="181" t="s">
        <v>69</v>
      </c>
      <c r="Q13" s="182" t="s">
        <v>70</v>
      </c>
      <c r="R13" s="183" t="s">
        <v>72</v>
      </c>
    </row>
    <row r="14" spans="2:18">
      <c r="B14" s="18"/>
      <c r="C14" s="161"/>
      <c r="D14" s="184"/>
      <c r="E14" s="185"/>
      <c r="F14" s="185"/>
      <c r="G14" s="186"/>
      <c r="H14" s="187"/>
      <c r="I14" s="188"/>
      <c r="J14" s="185"/>
      <c r="K14" s="185"/>
      <c r="L14" s="186"/>
      <c r="M14" s="189"/>
      <c r="N14" s="184"/>
      <c r="O14" s="185"/>
      <c r="P14" s="185"/>
      <c r="Q14" s="186"/>
      <c r="R14" s="187"/>
    </row>
    <row r="15" spans="2:18">
      <c r="B15" s="22" t="s">
        <v>231</v>
      </c>
      <c r="C15" s="161" t="s">
        <v>117</v>
      </c>
      <c r="D15" s="23" t="s">
        <v>59</v>
      </c>
      <c r="E15" s="24">
        <v>11.4</v>
      </c>
      <c r="F15" s="24">
        <v>12.2</v>
      </c>
      <c r="G15" s="24">
        <v>42.4</v>
      </c>
      <c r="H15" s="25">
        <v>326</v>
      </c>
      <c r="I15" s="162" t="s">
        <v>59</v>
      </c>
      <c r="J15" s="24">
        <v>11.4</v>
      </c>
      <c r="K15" s="24">
        <v>12.2</v>
      </c>
      <c r="L15" s="24">
        <v>42.4</v>
      </c>
      <c r="M15" s="163">
        <v>326</v>
      </c>
      <c r="N15" s="23" t="s">
        <v>59</v>
      </c>
      <c r="O15" s="24">
        <v>11.4</v>
      </c>
      <c r="P15" s="24">
        <v>12.2</v>
      </c>
      <c r="Q15" s="24">
        <v>42.4</v>
      </c>
      <c r="R15" s="25">
        <v>326</v>
      </c>
    </row>
    <row r="16" spans="2:18">
      <c r="B16" s="22" t="s">
        <v>397</v>
      </c>
      <c r="C16" s="161" t="s">
        <v>439</v>
      </c>
      <c r="D16" s="23">
        <v>200</v>
      </c>
      <c r="E16" s="24">
        <v>5.2</v>
      </c>
      <c r="F16" s="24">
        <v>4.46</v>
      </c>
      <c r="G16" s="24">
        <v>22.1</v>
      </c>
      <c r="H16" s="25">
        <v>149.34</v>
      </c>
      <c r="I16" s="162">
        <v>200</v>
      </c>
      <c r="J16" s="24">
        <v>5.2</v>
      </c>
      <c r="K16" s="24">
        <v>4.46</v>
      </c>
      <c r="L16" s="24">
        <v>22.1</v>
      </c>
      <c r="M16" s="163">
        <v>149.34</v>
      </c>
      <c r="N16" s="23">
        <v>200</v>
      </c>
      <c r="O16" s="24">
        <v>5.2</v>
      </c>
      <c r="P16" s="24">
        <v>4.46</v>
      </c>
      <c r="Q16" s="24">
        <v>22.1</v>
      </c>
      <c r="R16" s="25">
        <v>149.34</v>
      </c>
    </row>
    <row r="17" spans="2:18">
      <c r="B17" s="22"/>
      <c r="C17" s="161" t="s">
        <v>181</v>
      </c>
      <c r="D17" s="23">
        <v>30</v>
      </c>
      <c r="E17" s="24">
        <v>2.34</v>
      </c>
      <c r="F17" s="24">
        <v>0.42000000000000004</v>
      </c>
      <c r="G17" s="24">
        <v>14.68</v>
      </c>
      <c r="H17" s="25">
        <v>73.2</v>
      </c>
      <c r="I17" s="162">
        <v>40</v>
      </c>
      <c r="J17" s="24">
        <v>3.12</v>
      </c>
      <c r="K17" s="24">
        <v>0.56000000000000005</v>
      </c>
      <c r="L17" s="24">
        <v>19.57</v>
      </c>
      <c r="M17" s="163">
        <v>97.6</v>
      </c>
      <c r="N17" s="23">
        <v>40</v>
      </c>
      <c r="O17" s="24">
        <v>3.12</v>
      </c>
      <c r="P17" s="24">
        <v>0.56000000000000005</v>
      </c>
      <c r="Q17" s="24">
        <v>19.57</v>
      </c>
      <c r="R17" s="25">
        <v>97.6</v>
      </c>
    </row>
    <row r="18" spans="2:18">
      <c r="B18" s="22" t="s">
        <v>246</v>
      </c>
      <c r="C18" s="161" t="s">
        <v>308</v>
      </c>
      <c r="D18" s="23">
        <v>5</v>
      </c>
      <c r="E18" s="24">
        <v>0.04</v>
      </c>
      <c r="F18" s="24">
        <v>3.6</v>
      </c>
      <c r="G18" s="24">
        <v>0.1</v>
      </c>
      <c r="H18" s="25">
        <v>33.1</v>
      </c>
      <c r="I18" s="162">
        <v>15</v>
      </c>
      <c r="J18" s="24">
        <v>0.12</v>
      </c>
      <c r="K18" s="24">
        <v>10.8</v>
      </c>
      <c r="L18" s="24">
        <v>0.3</v>
      </c>
      <c r="M18" s="163">
        <v>99.3</v>
      </c>
      <c r="N18" s="23">
        <v>15</v>
      </c>
      <c r="O18" s="24">
        <v>0.12</v>
      </c>
      <c r="P18" s="24">
        <v>10.8</v>
      </c>
      <c r="Q18" s="24">
        <v>0.3</v>
      </c>
      <c r="R18" s="25">
        <v>99.3</v>
      </c>
    </row>
    <row r="19" spans="2:18" ht="33.75" thickBot="1">
      <c r="B19" s="22"/>
      <c r="C19" s="190"/>
      <c r="D19" s="76"/>
      <c r="E19" s="77"/>
      <c r="F19" s="77"/>
      <c r="G19" s="77"/>
      <c r="H19" s="79"/>
      <c r="I19" s="191"/>
      <c r="J19" s="77"/>
      <c r="K19" s="77"/>
      <c r="L19" s="77"/>
      <c r="M19" s="192"/>
      <c r="N19" s="76"/>
      <c r="O19" s="77"/>
      <c r="P19" s="77"/>
      <c r="Q19" s="77"/>
      <c r="R19" s="79"/>
    </row>
    <row r="20" spans="2:18" ht="33.75" thickBot="1">
      <c r="B20" s="32"/>
      <c r="C20" s="193" t="s">
        <v>221</v>
      </c>
      <c r="D20" s="194">
        <f>H20/H52*100</f>
        <v>24.888637851577048</v>
      </c>
      <c r="E20" s="177">
        <f>SUM(E15:E19)</f>
        <v>18.98</v>
      </c>
      <c r="F20" s="177">
        <f>SUM(F15:F19)</f>
        <v>20.680000000000003</v>
      </c>
      <c r="G20" s="178">
        <f>SUM(G15:G19)</f>
        <v>79.28</v>
      </c>
      <c r="H20" s="179">
        <f>SUM(H15:H19)</f>
        <v>581.6400000000001</v>
      </c>
      <c r="I20" s="195">
        <f>M20/M52*100</f>
        <v>25.014326007843955</v>
      </c>
      <c r="J20" s="177">
        <f>SUM(J15:J19)</f>
        <v>19.840000000000003</v>
      </c>
      <c r="K20" s="177">
        <f>SUM(K15:K19)</f>
        <v>28.02</v>
      </c>
      <c r="L20" s="178">
        <f>SUM(L15:L19)</f>
        <v>84.36999999999999</v>
      </c>
      <c r="M20" s="196">
        <f>SUM(M15:M19)</f>
        <v>672.24</v>
      </c>
      <c r="N20" s="194">
        <f>R20/R52*100</f>
        <v>23.597304128053917</v>
      </c>
      <c r="O20" s="177">
        <f>SUM(O15:O19)</f>
        <v>19.840000000000003</v>
      </c>
      <c r="P20" s="177">
        <f>SUM(P15:P19)</f>
        <v>28.02</v>
      </c>
      <c r="Q20" s="178">
        <f>SUM(Q15:Q19)</f>
        <v>84.36999999999999</v>
      </c>
      <c r="R20" s="179">
        <f>SUM(R15:R19)</f>
        <v>672.24</v>
      </c>
    </row>
    <row r="21" spans="2:18">
      <c r="B21" s="22"/>
      <c r="C21" s="197"/>
      <c r="D21" s="198"/>
      <c r="E21" s="199"/>
      <c r="F21" s="199"/>
      <c r="G21" s="200"/>
      <c r="H21" s="201"/>
      <c r="I21" s="202"/>
      <c r="J21" s="199"/>
      <c r="K21" s="199"/>
      <c r="L21" s="200"/>
      <c r="M21" s="203"/>
      <c r="N21" s="184"/>
      <c r="O21" s="204"/>
      <c r="P21" s="204"/>
      <c r="Q21" s="205"/>
      <c r="R21" s="206"/>
    </row>
    <row r="22" spans="2:18">
      <c r="B22" s="22"/>
      <c r="C22" s="161" t="s">
        <v>520</v>
      </c>
      <c r="D22" s="23">
        <v>200</v>
      </c>
      <c r="E22" s="24">
        <v>5</v>
      </c>
      <c r="F22" s="24">
        <v>6.6</v>
      </c>
      <c r="G22" s="24">
        <v>19</v>
      </c>
      <c r="H22" s="24">
        <v>150</v>
      </c>
      <c r="I22" s="23">
        <v>200</v>
      </c>
      <c r="J22" s="24">
        <v>5</v>
      </c>
      <c r="K22" s="24">
        <v>6.6</v>
      </c>
      <c r="L22" s="24">
        <v>19</v>
      </c>
      <c r="M22" s="163">
        <v>150</v>
      </c>
      <c r="N22" s="23">
        <v>200</v>
      </c>
      <c r="O22" s="24">
        <v>5</v>
      </c>
      <c r="P22" s="24">
        <v>6.6</v>
      </c>
      <c r="Q22" s="24">
        <v>19</v>
      </c>
      <c r="R22" s="25">
        <v>150</v>
      </c>
    </row>
    <row r="23" spans="2:18">
      <c r="B23" s="22"/>
      <c r="C23" s="161" t="s">
        <v>184</v>
      </c>
      <c r="D23" s="23">
        <v>25</v>
      </c>
      <c r="E23" s="24">
        <v>1.4</v>
      </c>
      <c r="F23" s="24">
        <v>6.5</v>
      </c>
      <c r="G23" s="24">
        <v>13.79</v>
      </c>
      <c r="H23" s="25">
        <v>120</v>
      </c>
      <c r="I23" s="162">
        <v>25</v>
      </c>
      <c r="J23" s="24">
        <v>1.4</v>
      </c>
      <c r="K23" s="24">
        <v>6.5</v>
      </c>
      <c r="L23" s="24">
        <v>13.79</v>
      </c>
      <c r="M23" s="163">
        <v>120</v>
      </c>
      <c r="N23" s="23">
        <v>35</v>
      </c>
      <c r="O23" s="24">
        <v>1.96</v>
      </c>
      <c r="P23" s="24">
        <v>9.1</v>
      </c>
      <c r="Q23" s="24">
        <v>19.309999999999999</v>
      </c>
      <c r="R23" s="25">
        <v>168</v>
      </c>
    </row>
    <row r="24" spans="2:18">
      <c r="B24" s="22" t="s">
        <v>235</v>
      </c>
      <c r="C24" s="161" t="s">
        <v>309</v>
      </c>
      <c r="D24" s="23">
        <v>100</v>
      </c>
      <c r="E24" s="24">
        <v>0.4</v>
      </c>
      <c r="F24" s="24">
        <v>0.4</v>
      </c>
      <c r="G24" s="24">
        <v>9.8000000000000007</v>
      </c>
      <c r="H24" s="24">
        <v>45</v>
      </c>
      <c r="I24" s="23">
        <v>100</v>
      </c>
      <c r="J24" s="24">
        <v>0.4</v>
      </c>
      <c r="K24" s="24">
        <v>0.4</v>
      </c>
      <c r="L24" s="24">
        <v>9.8000000000000007</v>
      </c>
      <c r="M24" s="163">
        <v>45</v>
      </c>
      <c r="N24" s="23">
        <v>100</v>
      </c>
      <c r="O24" s="24">
        <v>0.4</v>
      </c>
      <c r="P24" s="24">
        <v>0.4</v>
      </c>
      <c r="Q24" s="24">
        <v>9.8000000000000007</v>
      </c>
      <c r="R24" s="25">
        <v>45</v>
      </c>
    </row>
    <row r="25" spans="2:18" ht="33.75" thickBot="1">
      <c r="B25" s="22"/>
      <c r="C25" s="161"/>
      <c r="D25" s="197"/>
      <c r="E25" s="207"/>
      <c r="F25" s="166"/>
      <c r="G25" s="207"/>
      <c r="H25" s="208"/>
      <c r="I25" s="209"/>
      <c r="J25" s="207"/>
      <c r="K25" s="166"/>
      <c r="L25" s="207"/>
      <c r="M25" s="166"/>
      <c r="N25" s="221"/>
      <c r="O25" s="77"/>
      <c r="P25" s="78"/>
      <c r="Q25" s="77"/>
      <c r="R25" s="248"/>
    </row>
    <row r="26" spans="2:18" ht="33.75" thickBot="1">
      <c r="B26" s="32"/>
      <c r="C26" s="193" t="s">
        <v>224</v>
      </c>
      <c r="D26" s="194">
        <f>H26/H52*100</f>
        <v>13.478992028139004</v>
      </c>
      <c r="E26" s="177">
        <f>SUM(E22:E25)</f>
        <v>6.8000000000000007</v>
      </c>
      <c r="F26" s="178">
        <f>SUM(F22:F25)</f>
        <v>13.5</v>
      </c>
      <c r="G26" s="177">
        <f>SUM(G22:G25)</f>
        <v>42.59</v>
      </c>
      <c r="H26" s="210">
        <f>SUM(H22:H25)</f>
        <v>315</v>
      </c>
      <c r="I26" s="195">
        <f>M26/M52*100</f>
        <v>11.72127914505362</v>
      </c>
      <c r="J26" s="177">
        <f>SUM(J22:J25)</f>
        <v>6.8000000000000007</v>
      </c>
      <c r="K26" s="178">
        <f>SUM(K22:K25)</f>
        <v>13.5</v>
      </c>
      <c r="L26" s="177">
        <f>SUM(L22:L25)</f>
        <v>42.59</v>
      </c>
      <c r="M26" s="178">
        <f>SUM(M22:M25)</f>
        <v>315</v>
      </c>
      <c r="N26" s="194">
        <f>R26/R52*100</f>
        <v>12.742207245155853</v>
      </c>
      <c r="O26" s="177">
        <f>SUM(O22:O25)</f>
        <v>7.36</v>
      </c>
      <c r="P26" s="178">
        <f>SUM(P22:P25)</f>
        <v>16.099999999999998</v>
      </c>
      <c r="Q26" s="177">
        <f>SUM(Q22:Q25)</f>
        <v>48.11</v>
      </c>
      <c r="R26" s="210">
        <f>SUM(R22:R25)</f>
        <v>363</v>
      </c>
    </row>
    <row r="27" spans="2:18">
      <c r="B27" s="22"/>
      <c r="C27" s="161"/>
      <c r="D27" s="184"/>
      <c r="E27" s="185"/>
      <c r="F27" s="185"/>
      <c r="G27" s="185"/>
      <c r="H27" s="187"/>
      <c r="I27" s="188"/>
      <c r="J27" s="185"/>
      <c r="K27" s="189"/>
      <c r="L27" s="189"/>
      <c r="M27" s="189"/>
      <c r="N27" s="184"/>
      <c r="O27" s="185"/>
      <c r="P27" s="189"/>
      <c r="Q27" s="189"/>
      <c r="R27" s="187"/>
    </row>
    <row r="28" spans="2:18">
      <c r="B28" s="22" t="s">
        <v>397</v>
      </c>
      <c r="C28" s="161" t="s">
        <v>438</v>
      </c>
      <c r="D28" s="23">
        <v>80</v>
      </c>
      <c r="E28" s="24">
        <v>0.8</v>
      </c>
      <c r="F28" s="24">
        <v>4</v>
      </c>
      <c r="G28" s="24">
        <v>8</v>
      </c>
      <c r="H28" s="24">
        <v>72</v>
      </c>
      <c r="I28" s="162">
        <v>100</v>
      </c>
      <c r="J28" s="24">
        <v>1</v>
      </c>
      <c r="K28" s="24">
        <v>5</v>
      </c>
      <c r="L28" s="24">
        <v>10</v>
      </c>
      <c r="M28" s="163">
        <v>90</v>
      </c>
      <c r="N28" s="23">
        <v>100</v>
      </c>
      <c r="O28" s="24">
        <v>1</v>
      </c>
      <c r="P28" s="24">
        <v>5</v>
      </c>
      <c r="Q28" s="24">
        <v>10</v>
      </c>
      <c r="R28" s="25">
        <v>90</v>
      </c>
    </row>
    <row r="29" spans="2:18">
      <c r="B29" s="22" t="s">
        <v>248</v>
      </c>
      <c r="C29" s="161" t="s">
        <v>501</v>
      </c>
      <c r="D29" s="23">
        <v>250</v>
      </c>
      <c r="E29" s="24">
        <v>2</v>
      </c>
      <c r="F29" s="24">
        <v>5.75</v>
      </c>
      <c r="G29" s="24">
        <v>11.75</v>
      </c>
      <c r="H29" s="25">
        <v>107.5</v>
      </c>
      <c r="I29" s="162">
        <v>300</v>
      </c>
      <c r="J29" s="24">
        <v>2.4</v>
      </c>
      <c r="K29" s="24">
        <v>6.9</v>
      </c>
      <c r="L29" s="24">
        <v>14.1</v>
      </c>
      <c r="M29" s="163">
        <v>129</v>
      </c>
      <c r="N29" s="23">
        <v>350</v>
      </c>
      <c r="O29" s="24">
        <v>2.8</v>
      </c>
      <c r="P29" s="24">
        <v>8.0500000000000007</v>
      </c>
      <c r="Q29" s="24">
        <v>16.45</v>
      </c>
      <c r="R29" s="25">
        <v>150.5</v>
      </c>
    </row>
    <row r="30" spans="2:18">
      <c r="B30" s="22"/>
      <c r="C30" s="161" t="s">
        <v>215</v>
      </c>
      <c r="D30" s="23">
        <v>5</v>
      </c>
      <c r="E30" s="24">
        <v>0.13</v>
      </c>
      <c r="F30" s="24">
        <v>0.8</v>
      </c>
      <c r="G30" s="24">
        <v>0.14000000000000001</v>
      </c>
      <c r="H30" s="25">
        <v>8.5</v>
      </c>
      <c r="I30" s="162">
        <v>6</v>
      </c>
      <c r="J30" s="24">
        <v>0.16</v>
      </c>
      <c r="K30" s="24">
        <v>0.96</v>
      </c>
      <c r="L30" s="24">
        <v>0.17</v>
      </c>
      <c r="M30" s="163">
        <v>10.199999999999999</v>
      </c>
      <c r="N30" s="23">
        <v>7</v>
      </c>
      <c r="O30" s="24">
        <v>0.19</v>
      </c>
      <c r="P30" s="24">
        <v>1.1200000000000001</v>
      </c>
      <c r="Q30" s="24">
        <v>0.2</v>
      </c>
      <c r="R30" s="25">
        <v>11.9</v>
      </c>
    </row>
    <row r="31" spans="2:18">
      <c r="B31" s="22" t="s">
        <v>237</v>
      </c>
      <c r="C31" s="161" t="s">
        <v>393</v>
      </c>
      <c r="D31" s="23">
        <v>75</v>
      </c>
      <c r="E31" s="24">
        <v>10.050000000000001</v>
      </c>
      <c r="F31" s="24">
        <v>13.8</v>
      </c>
      <c r="G31" s="24">
        <v>10.65</v>
      </c>
      <c r="H31" s="25">
        <v>207</v>
      </c>
      <c r="I31" s="162">
        <v>100</v>
      </c>
      <c r="J31" s="24">
        <v>13.4</v>
      </c>
      <c r="K31" s="24">
        <v>18.399999999999999</v>
      </c>
      <c r="L31" s="24">
        <v>14.2</v>
      </c>
      <c r="M31" s="163">
        <v>276</v>
      </c>
      <c r="N31" s="23">
        <v>100</v>
      </c>
      <c r="O31" s="24">
        <v>13.4</v>
      </c>
      <c r="P31" s="24">
        <v>18.399999999999999</v>
      </c>
      <c r="Q31" s="24">
        <v>14.2</v>
      </c>
      <c r="R31" s="25">
        <v>276</v>
      </c>
    </row>
    <row r="32" spans="2:18">
      <c r="B32" s="22" t="s">
        <v>239</v>
      </c>
      <c r="C32" s="161" t="s">
        <v>369</v>
      </c>
      <c r="D32" s="23">
        <v>200</v>
      </c>
      <c r="E32" s="24">
        <v>4.8</v>
      </c>
      <c r="F32" s="24">
        <v>6.4</v>
      </c>
      <c r="G32" s="24">
        <v>19</v>
      </c>
      <c r="H32" s="25">
        <v>152</v>
      </c>
      <c r="I32" s="162">
        <v>200</v>
      </c>
      <c r="J32" s="24">
        <v>4.8</v>
      </c>
      <c r="K32" s="24">
        <v>6.4</v>
      </c>
      <c r="L32" s="24">
        <v>19</v>
      </c>
      <c r="M32" s="163">
        <v>152</v>
      </c>
      <c r="N32" s="23">
        <v>200</v>
      </c>
      <c r="O32" s="24">
        <v>4.8</v>
      </c>
      <c r="P32" s="24">
        <v>6.4</v>
      </c>
      <c r="Q32" s="24">
        <v>19</v>
      </c>
      <c r="R32" s="25">
        <v>152</v>
      </c>
    </row>
    <row r="33" spans="2:18">
      <c r="B33" s="22" t="s">
        <v>388</v>
      </c>
      <c r="C33" s="161" t="s">
        <v>465</v>
      </c>
      <c r="D33" s="23">
        <v>200</v>
      </c>
      <c r="E33" s="24">
        <v>0.16</v>
      </c>
      <c r="F33" s="24">
        <v>0.14000000000000001</v>
      </c>
      <c r="G33" s="24">
        <v>12.64</v>
      </c>
      <c r="H33" s="25">
        <v>52.46</v>
      </c>
      <c r="I33" s="162">
        <v>200</v>
      </c>
      <c r="J33" s="24">
        <v>0.16</v>
      </c>
      <c r="K33" s="24">
        <v>0.14000000000000001</v>
      </c>
      <c r="L33" s="24">
        <v>12.64</v>
      </c>
      <c r="M33" s="163">
        <v>52.46</v>
      </c>
      <c r="N33" s="23">
        <v>200</v>
      </c>
      <c r="O33" s="24">
        <v>0.16</v>
      </c>
      <c r="P33" s="24">
        <v>0.14000000000000001</v>
      </c>
      <c r="Q33" s="24">
        <v>12.64</v>
      </c>
      <c r="R33" s="25">
        <v>52.46</v>
      </c>
    </row>
    <row r="34" spans="2:18">
      <c r="B34" s="22"/>
      <c r="C34" s="161" t="s">
        <v>39</v>
      </c>
      <c r="D34" s="23">
        <v>60</v>
      </c>
      <c r="E34" s="24">
        <v>3.96</v>
      </c>
      <c r="F34" s="24">
        <v>0.72</v>
      </c>
      <c r="G34" s="24">
        <v>31.2</v>
      </c>
      <c r="H34" s="25">
        <v>108.3</v>
      </c>
      <c r="I34" s="162">
        <v>60</v>
      </c>
      <c r="J34" s="24">
        <v>5.94</v>
      </c>
      <c r="K34" s="24">
        <v>1.08</v>
      </c>
      <c r="L34" s="24">
        <v>46.8</v>
      </c>
      <c r="M34" s="163">
        <v>162.44999999999999</v>
      </c>
      <c r="N34" s="23">
        <v>60</v>
      </c>
      <c r="O34" s="24">
        <v>5.94</v>
      </c>
      <c r="P34" s="24">
        <v>1.08</v>
      </c>
      <c r="Q34" s="24">
        <v>46.8</v>
      </c>
      <c r="R34" s="25">
        <v>162.44999999999999</v>
      </c>
    </row>
    <row r="35" spans="2:18" ht="33.75" thickBot="1">
      <c r="B35" s="22"/>
      <c r="C35" s="190"/>
      <c r="D35" s="76"/>
      <c r="E35" s="77"/>
      <c r="F35" s="77"/>
      <c r="G35" s="77"/>
      <c r="H35" s="79"/>
      <c r="I35" s="202"/>
      <c r="J35" s="207"/>
      <c r="K35" s="207"/>
      <c r="L35" s="207"/>
      <c r="M35" s="211"/>
      <c r="N35" s="76"/>
      <c r="O35" s="77"/>
      <c r="P35" s="77"/>
      <c r="Q35" s="77"/>
      <c r="R35" s="79"/>
    </row>
    <row r="36" spans="2:18" ht="33.75" thickBot="1">
      <c r="B36" s="32"/>
      <c r="C36" s="193" t="s">
        <v>208</v>
      </c>
      <c r="D36" s="194">
        <f>H36/H52*100</f>
        <v>30.285369516938605</v>
      </c>
      <c r="E36" s="177">
        <f>SUM(E28:E35)</f>
        <v>21.900000000000002</v>
      </c>
      <c r="F36" s="177">
        <f>SUM(F28:F35)</f>
        <v>31.61</v>
      </c>
      <c r="G36" s="178">
        <f>SUM(G28:G35)</f>
        <v>93.38</v>
      </c>
      <c r="H36" s="179">
        <f>SUM(H28:H35)</f>
        <v>707.76</v>
      </c>
      <c r="I36" s="195">
        <f>M36/M52*100</f>
        <v>32.45157065140544</v>
      </c>
      <c r="J36" s="177">
        <f>SUM(J28:J35)</f>
        <v>27.860000000000003</v>
      </c>
      <c r="K36" s="177">
        <f>SUM(K28:K35)</f>
        <v>38.879999999999995</v>
      </c>
      <c r="L36" s="178">
        <f>SUM(L28:L35)</f>
        <v>116.91</v>
      </c>
      <c r="M36" s="196">
        <f>SUM(M28:M35)</f>
        <v>872.11000000000013</v>
      </c>
      <c r="N36" s="194">
        <f>R36/R52*100</f>
        <v>31.427618646447623</v>
      </c>
      <c r="O36" s="177">
        <f>SUM(O28:O35)</f>
        <v>28.290000000000003</v>
      </c>
      <c r="P36" s="177">
        <f>SUM(P28:P35)</f>
        <v>40.19</v>
      </c>
      <c r="Q36" s="178">
        <f>SUM(Q28:Q35)</f>
        <v>119.28999999999999</v>
      </c>
      <c r="R36" s="179">
        <f>SUM(R28:R35)</f>
        <v>895.31</v>
      </c>
    </row>
    <row r="37" spans="2:18">
      <c r="B37" s="22"/>
      <c r="C37" s="212"/>
      <c r="D37" s="184"/>
      <c r="E37" s="185"/>
      <c r="F37" s="185"/>
      <c r="G37" s="185"/>
      <c r="H37" s="189"/>
      <c r="I37" s="184"/>
      <c r="J37" s="185"/>
      <c r="K37" s="185"/>
      <c r="L37" s="185"/>
      <c r="M37" s="189"/>
      <c r="N37" s="184"/>
      <c r="O37" s="185"/>
      <c r="P37" s="189"/>
      <c r="Q37" s="189"/>
      <c r="R37" s="187"/>
    </row>
    <row r="38" spans="2:18">
      <c r="B38" s="22" t="s">
        <v>388</v>
      </c>
      <c r="C38" s="161" t="s">
        <v>410</v>
      </c>
      <c r="D38" s="23">
        <v>100</v>
      </c>
      <c r="E38" s="24">
        <v>10.6</v>
      </c>
      <c r="F38" s="24">
        <v>8.4</v>
      </c>
      <c r="G38" s="24">
        <v>14.3</v>
      </c>
      <c r="H38" s="163">
        <v>175.2</v>
      </c>
      <c r="I38" s="23">
        <v>100</v>
      </c>
      <c r="J38" s="24">
        <v>10.6</v>
      </c>
      <c r="K38" s="24">
        <v>8.4</v>
      </c>
      <c r="L38" s="24">
        <v>14.3</v>
      </c>
      <c r="M38" s="163">
        <v>175.2</v>
      </c>
      <c r="N38" s="23">
        <v>100</v>
      </c>
      <c r="O38" s="24">
        <v>10.6</v>
      </c>
      <c r="P38" s="24">
        <v>8.4</v>
      </c>
      <c r="Q38" s="24">
        <v>14.3</v>
      </c>
      <c r="R38" s="25">
        <v>175.2</v>
      </c>
    </row>
    <row r="39" spans="2:18">
      <c r="B39" s="22" t="s">
        <v>241</v>
      </c>
      <c r="C39" s="161" t="s">
        <v>56</v>
      </c>
      <c r="D39" s="23">
        <v>150</v>
      </c>
      <c r="E39" s="24">
        <v>2.8</v>
      </c>
      <c r="F39" s="24">
        <v>4.3</v>
      </c>
      <c r="G39" s="24">
        <v>22.3</v>
      </c>
      <c r="H39" s="163">
        <v>139.30000000000001</v>
      </c>
      <c r="I39" s="23">
        <v>200</v>
      </c>
      <c r="J39" s="24">
        <v>3.8</v>
      </c>
      <c r="K39" s="24">
        <v>5.8</v>
      </c>
      <c r="L39" s="24">
        <v>29.8</v>
      </c>
      <c r="M39" s="163">
        <v>186</v>
      </c>
      <c r="N39" s="23">
        <v>200</v>
      </c>
      <c r="O39" s="24">
        <v>3.8</v>
      </c>
      <c r="P39" s="24">
        <v>5.8</v>
      </c>
      <c r="Q39" s="24">
        <v>29.8</v>
      </c>
      <c r="R39" s="25">
        <v>186</v>
      </c>
    </row>
    <row r="40" spans="2:18">
      <c r="B40" s="22" t="s">
        <v>444</v>
      </c>
      <c r="C40" s="161" t="s">
        <v>445</v>
      </c>
      <c r="D40" s="23" t="s">
        <v>446</v>
      </c>
      <c r="E40" s="24">
        <v>0.25</v>
      </c>
      <c r="F40" s="24">
        <v>0.05</v>
      </c>
      <c r="G40" s="24">
        <v>12</v>
      </c>
      <c r="H40" s="163">
        <v>51.5</v>
      </c>
      <c r="I40" s="23" t="s">
        <v>446</v>
      </c>
      <c r="J40" s="24">
        <v>0.25</v>
      </c>
      <c r="K40" s="24">
        <v>0.05</v>
      </c>
      <c r="L40" s="24">
        <v>12</v>
      </c>
      <c r="M40" s="163">
        <v>51.5</v>
      </c>
      <c r="N40" s="23" t="s">
        <v>446</v>
      </c>
      <c r="O40" s="24">
        <v>0.25</v>
      </c>
      <c r="P40" s="24">
        <v>0.05</v>
      </c>
      <c r="Q40" s="24">
        <v>12</v>
      </c>
      <c r="R40" s="25">
        <v>51.5</v>
      </c>
    </row>
    <row r="41" spans="2:18">
      <c r="B41" s="22"/>
      <c r="C41" s="161" t="s">
        <v>39</v>
      </c>
      <c r="D41" s="23">
        <v>40</v>
      </c>
      <c r="E41" s="24">
        <v>2.64</v>
      </c>
      <c r="F41" s="24">
        <v>0.48</v>
      </c>
      <c r="G41" s="24">
        <v>20.8</v>
      </c>
      <c r="H41" s="163">
        <v>72.27</v>
      </c>
      <c r="I41" s="23">
        <v>40</v>
      </c>
      <c r="J41" s="24">
        <v>2.64</v>
      </c>
      <c r="K41" s="24">
        <v>0.48</v>
      </c>
      <c r="L41" s="24">
        <v>20.8</v>
      </c>
      <c r="M41" s="163">
        <v>72.27</v>
      </c>
      <c r="N41" s="23">
        <v>60</v>
      </c>
      <c r="O41" s="24">
        <v>5.94</v>
      </c>
      <c r="P41" s="24">
        <v>1.08</v>
      </c>
      <c r="Q41" s="24">
        <v>46.8</v>
      </c>
      <c r="R41" s="25">
        <v>162.44999999999999</v>
      </c>
    </row>
    <row r="42" spans="2:18">
      <c r="B42" s="22"/>
      <c r="C42" s="161" t="s">
        <v>181</v>
      </c>
      <c r="D42" s="23">
        <v>30</v>
      </c>
      <c r="E42" s="24">
        <v>2.34</v>
      </c>
      <c r="F42" s="24">
        <f>K42/4*3</f>
        <v>0.42000000000000004</v>
      </c>
      <c r="G42" s="24">
        <v>14.68</v>
      </c>
      <c r="H42" s="163">
        <v>73.2</v>
      </c>
      <c r="I42" s="23">
        <v>40</v>
      </c>
      <c r="J42" s="24">
        <v>3.12</v>
      </c>
      <c r="K42" s="24">
        <v>0.56000000000000005</v>
      </c>
      <c r="L42" s="24">
        <v>19.57</v>
      </c>
      <c r="M42" s="163">
        <v>97.6</v>
      </c>
      <c r="N42" s="23">
        <v>40</v>
      </c>
      <c r="O42" s="24">
        <v>3.12</v>
      </c>
      <c r="P42" s="24">
        <v>0.56000000000000005</v>
      </c>
      <c r="Q42" s="24">
        <v>19.57</v>
      </c>
      <c r="R42" s="25">
        <v>97.6</v>
      </c>
    </row>
    <row r="43" spans="2:18" ht="33.75" thickBot="1">
      <c r="B43" s="22"/>
      <c r="C43" s="190"/>
      <c r="D43" s="76"/>
      <c r="E43" s="77"/>
      <c r="F43" s="77"/>
      <c r="G43" s="77"/>
      <c r="H43" s="192"/>
      <c r="I43" s="76"/>
      <c r="J43" s="77"/>
      <c r="K43" s="77"/>
      <c r="L43" s="77"/>
      <c r="M43" s="192"/>
      <c r="N43" s="76"/>
      <c r="O43" s="77"/>
      <c r="P43" s="77"/>
      <c r="Q43" s="77"/>
      <c r="R43" s="79"/>
    </row>
    <row r="44" spans="2:18" ht="33.75" thickBot="1">
      <c r="B44" s="32"/>
      <c r="C44" s="193" t="s">
        <v>225</v>
      </c>
      <c r="D44" s="194">
        <f>H44/H52*100</f>
        <v>21.88603191311827</v>
      </c>
      <c r="E44" s="196">
        <f>SUM(E38:E43)</f>
        <v>18.63</v>
      </c>
      <c r="F44" s="196">
        <f>SUM(F38:F43)</f>
        <v>13.65</v>
      </c>
      <c r="G44" s="196">
        <f>SUM(G38:G43)</f>
        <v>84.080000000000013</v>
      </c>
      <c r="H44" s="179">
        <f>SUM(H38:H43)</f>
        <v>511.46999999999997</v>
      </c>
      <c r="I44" s="195">
        <f>M44/M52*100</f>
        <v>21.67766854455202</v>
      </c>
      <c r="J44" s="196">
        <f>SUM(J38:J43)</f>
        <v>20.41</v>
      </c>
      <c r="K44" s="196">
        <f>SUM(K38:K43)</f>
        <v>15.290000000000001</v>
      </c>
      <c r="L44" s="196">
        <f>SUM(L38:L43)</f>
        <v>96.47</v>
      </c>
      <c r="M44" s="196">
        <f>SUM(M38:M43)</f>
        <v>582.56999999999994</v>
      </c>
      <c r="N44" s="194">
        <f>R44/R52*100</f>
        <v>23.615206402695872</v>
      </c>
      <c r="O44" s="196">
        <f>SUM(O38:O43)</f>
        <v>23.71</v>
      </c>
      <c r="P44" s="196">
        <f>SUM(P38:P43)</f>
        <v>15.89</v>
      </c>
      <c r="Q44" s="196">
        <f>SUM(Q38:Q43)</f>
        <v>122.47</v>
      </c>
      <c r="R44" s="179">
        <f>SUM(R38:R43)</f>
        <v>672.75</v>
      </c>
    </row>
    <row r="45" spans="2:18">
      <c r="B45" s="22"/>
      <c r="C45" s="161"/>
      <c r="D45" s="184"/>
      <c r="E45" s="185"/>
      <c r="F45" s="185"/>
      <c r="G45" s="186"/>
      <c r="H45" s="187"/>
      <c r="I45" s="188"/>
      <c r="J45" s="185"/>
      <c r="K45" s="185"/>
      <c r="L45" s="186"/>
      <c r="M45" s="189"/>
      <c r="N45" s="184"/>
      <c r="O45" s="185"/>
      <c r="P45" s="185"/>
      <c r="Q45" s="186"/>
      <c r="R45" s="187"/>
    </row>
    <row r="46" spans="2:18">
      <c r="B46" s="22" t="s">
        <v>234</v>
      </c>
      <c r="C46" s="161" t="s">
        <v>48</v>
      </c>
      <c r="D46" s="23">
        <v>180</v>
      </c>
      <c r="E46" s="24">
        <v>5.04</v>
      </c>
      <c r="F46" s="24">
        <v>5.76</v>
      </c>
      <c r="G46" s="24">
        <v>7.38</v>
      </c>
      <c r="H46" s="25">
        <v>100.8</v>
      </c>
      <c r="I46" s="23">
        <v>180</v>
      </c>
      <c r="J46" s="24">
        <v>5.04</v>
      </c>
      <c r="K46" s="24">
        <v>5.76</v>
      </c>
      <c r="L46" s="24">
        <v>7.38</v>
      </c>
      <c r="M46" s="163">
        <v>100.8</v>
      </c>
      <c r="N46" s="23">
        <v>180</v>
      </c>
      <c r="O46" s="24">
        <v>5.04</v>
      </c>
      <c r="P46" s="24">
        <v>5.76</v>
      </c>
      <c r="Q46" s="24">
        <v>7.38</v>
      </c>
      <c r="R46" s="25">
        <v>100.8</v>
      </c>
    </row>
    <row r="47" spans="2:18">
      <c r="B47" s="22"/>
      <c r="C47" s="161" t="s">
        <v>181</v>
      </c>
      <c r="D47" s="23">
        <v>30</v>
      </c>
      <c r="E47" s="24">
        <v>2.34</v>
      </c>
      <c r="F47" s="24">
        <v>0.42000000000000004</v>
      </c>
      <c r="G47" s="24">
        <v>14.68</v>
      </c>
      <c r="H47" s="25">
        <v>73.2</v>
      </c>
      <c r="I47" s="162">
        <v>40</v>
      </c>
      <c r="J47" s="24">
        <v>3.12</v>
      </c>
      <c r="K47" s="24">
        <v>0.56000000000000005</v>
      </c>
      <c r="L47" s="24">
        <v>19.57</v>
      </c>
      <c r="M47" s="163">
        <v>97.6</v>
      </c>
      <c r="N47" s="23">
        <v>40</v>
      </c>
      <c r="O47" s="24">
        <v>3.12</v>
      </c>
      <c r="P47" s="24">
        <v>0.56000000000000005</v>
      </c>
      <c r="Q47" s="24">
        <v>19.57</v>
      </c>
      <c r="R47" s="25">
        <v>97.6</v>
      </c>
    </row>
    <row r="48" spans="2:18">
      <c r="B48" s="22"/>
      <c r="C48" s="161" t="s">
        <v>150</v>
      </c>
      <c r="D48" s="23">
        <v>15</v>
      </c>
      <c r="E48" s="24">
        <v>0.12</v>
      </c>
      <c r="F48" s="24">
        <v>0</v>
      </c>
      <c r="G48" s="24">
        <v>12.05</v>
      </c>
      <c r="H48" s="25">
        <v>47.1</v>
      </c>
      <c r="I48" s="162">
        <v>15</v>
      </c>
      <c r="J48" s="24">
        <v>0.12</v>
      </c>
      <c r="K48" s="24">
        <v>0</v>
      </c>
      <c r="L48" s="24">
        <v>12.05</v>
      </c>
      <c r="M48" s="163">
        <v>47.1</v>
      </c>
      <c r="N48" s="23">
        <v>15</v>
      </c>
      <c r="O48" s="24">
        <v>0.12</v>
      </c>
      <c r="P48" s="24">
        <v>0</v>
      </c>
      <c r="Q48" s="24">
        <v>12.05</v>
      </c>
      <c r="R48" s="25">
        <v>47.1</v>
      </c>
    </row>
    <row r="49" spans="2:18" ht="33.75" thickBot="1">
      <c r="B49" s="22"/>
      <c r="C49" s="161"/>
      <c r="D49" s="76"/>
      <c r="E49" s="77"/>
      <c r="F49" s="77"/>
      <c r="G49" s="78"/>
      <c r="H49" s="79"/>
      <c r="I49" s="202"/>
      <c r="J49" s="207"/>
      <c r="K49" s="207"/>
      <c r="L49" s="166"/>
      <c r="M49" s="211"/>
      <c r="N49" s="76"/>
      <c r="O49" s="77"/>
      <c r="P49" s="77"/>
      <c r="Q49" s="78"/>
      <c r="R49" s="79"/>
    </row>
    <row r="50" spans="2:18" ht="33.75" thickBot="1">
      <c r="B50" s="32"/>
      <c r="C50" s="193" t="s">
        <v>209</v>
      </c>
      <c r="D50" s="194">
        <f>H50/H52*100</f>
        <v>9.4609686902270891</v>
      </c>
      <c r="E50" s="177">
        <f>SUM(E46:E49)</f>
        <v>7.5</v>
      </c>
      <c r="F50" s="177">
        <f>SUM(F46:F49)</f>
        <v>6.18</v>
      </c>
      <c r="G50" s="178">
        <f>SUM(G46:G49)</f>
        <v>34.11</v>
      </c>
      <c r="H50" s="179">
        <f>SUM(H46:H49)</f>
        <v>221.1</v>
      </c>
      <c r="I50" s="194">
        <f>M50/M52*100</f>
        <v>9.135155651144963</v>
      </c>
      <c r="J50" s="177">
        <f>SUM(J46:J49)</f>
        <v>8.2799999999999994</v>
      </c>
      <c r="K50" s="177">
        <f>SUM(K46:K49)</f>
        <v>6.32</v>
      </c>
      <c r="L50" s="178">
        <f>SUM(L46:L49)</f>
        <v>39</v>
      </c>
      <c r="M50" s="196">
        <f>SUM(M46:M49)</f>
        <v>245.49999999999997</v>
      </c>
      <c r="N50" s="194">
        <f>R50/R52*100</f>
        <v>8.6176635776467272</v>
      </c>
      <c r="O50" s="177">
        <f>SUM(O46:O49)</f>
        <v>8.2799999999999994</v>
      </c>
      <c r="P50" s="177">
        <f>SUM(P46:P49)</f>
        <v>6.32</v>
      </c>
      <c r="Q50" s="178">
        <f>SUM(Q46:Q49)</f>
        <v>39</v>
      </c>
      <c r="R50" s="179">
        <f>SUM(R46:R49)</f>
        <v>245.49999999999997</v>
      </c>
    </row>
    <row r="51" spans="2:18" ht="33.75" thickBot="1">
      <c r="B51" s="22"/>
      <c r="C51" s="197"/>
      <c r="D51" s="198"/>
      <c r="E51" s="199"/>
      <c r="F51" s="199"/>
      <c r="G51" s="200"/>
      <c r="H51" s="201"/>
      <c r="I51" s="198"/>
      <c r="J51" s="199"/>
      <c r="K51" s="203"/>
      <c r="L51" s="203"/>
      <c r="M51" s="203"/>
      <c r="N51" s="198"/>
      <c r="O51" s="199"/>
      <c r="P51" s="199"/>
      <c r="Q51" s="200"/>
      <c r="R51" s="201"/>
    </row>
    <row r="52" spans="2:18" ht="33.75" thickBot="1">
      <c r="B52" s="32"/>
      <c r="C52" s="193" t="s">
        <v>210</v>
      </c>
      <c r="D52" s="213">
        <f t="shared" ref="D52:R52" si="0">D20+D26+D36+D44+D50</f>
        <v>100.00000000000001</v>
      </c>
      <c r="E52" s="177">
        <f t="shared" si="0"/>
        <v>73.81</v>
      </c>
      <c r="F52" s="177">
        <f t="shared" si="0"/>
        <v>85.62</v>
      </c>
      <c r="G52" s="177">
        <f t="shared" si="0"/>
        <v>333.44000000000005</v>
      </c>
      <c r="H52" s="177">
        <f t="shared" si="0"/>
        <v>2336.9699999999998</v>
      </c>
      <c r="I52" s="213">
        <f t="shared" si="0"/>
        <v>100</v>
      </c>
      <c r="J52" s="177">
        <f t="shared" si="0"/>
        <v>83.190000000000012</v>
      </c>
      <c r="K52" s="177">
        <f t="shared" si="0"/>
        <v>102.00999999999999</v>
      </c>
      <c r="L52" s="177">
        <f t="shared" si="0"/>
        <v>379.34000000000003</v>
      </c>
      <c r="M52" s="196">
        <f t="shared" si="0"/>
        <v>2687.42</v>
      </c>
      <c r="N52" s="213">
        <f t="shared" si="0"/>
        <v>100</v>
      </c>
      <c r="O52" s="177">
        <f t="shared" si="0"/>
        <v>87.480000000000018</v>
      </c>
      <c r="P52" s="177">
        <f t="shared" si="0"/>
        <v>106.52000000000001</v>
      </c>
      <c r="Q52" s="177">
        <f t="shared" si="0"/>
        <v>413.24</v>
      </c>
      <c r="R52" s="179">
        <f t="shared" si="0"/>
        <v>2848.8</v>
      </c>
    </row>
    <row r="53" spans="2:18" ht="33.75" thickBot="1">
      <c r="B53" s="32"/>
      <c r="C53" s="193" t="s">
        <v>182</v>
      </c>
      <c r="D53" s="214"/>
      <c r="E53" s="178"/>
      <c r="F53" s="178"/>
      <c r="G53" s="178"/>
      <c r="H53" s="210">
        <v>2100</v>
      </c>
      <c r="I53" s="215"/>
      <c r="J53" s="178"/>
      <c r="K53" s="178"/>
      <c r="L53" s="178"/>
      <c r="M53" s="178">
        <v>2400</v>
      </c>
      <c r="N53" s="214"/>
      <c r="O53" s="178"/>
      <c r="P53" s="178"/>
      <c r="Q53" s="178"/>
      <c r="R53" s="210">
        <v>2800</v>
      </c>
    </row>
    <row r="54" spans="2:18" ht="33.75" thickBot="1">
      <c r="B54" s="54"/>
      <c r="C54" s="193" t="s">
        <v>18</v>
      </c>
      <c r="D54" s="214"/>
      <c r="E54" s="286">
        <v>1</v>
      </c>
      <c r="F54" s="286">
        <f>F52/E52</f>
        <v>1.1600054193198754</v>
      </c>
      <c r="G54" s="286">
        <f>G52/E52</f>
        <v>4.5175450480964647</v>
      </c>
      <c r="H54" s="287"/>
      <c r="I54" s="214"/>
      <c r="J54" s="286">
        <v>1</v>
      </c>
      <c r="K54" s="286">
        <f t="shared" ref="K54" si="1">K52/J52</f>
        <v>1.2262291140762107</v>
      </c>
      <c r="L54" s="286">
        <f t="shared" ref="L54" si="2">L52/J52</f>
        <v>4.5599230676764035</v>
      </c>
      <c r="M54" s="286"/>
      <c r="N54" s="214"/>
      <c r="O54" s="286">
        <v>1</v>
      </c>
      <c r="P54" s="286">
        <f t="shared" ref="P54" si="3">P52/O52</f>
        <v>1.2176497485139459</v>
      </c>
      <c r="Q54" s="286">
        <v>4.4000000000000004</v>
      </c>
      <c r="R54" s="287"/>
    </row>
    <row r="55" spans="2:18" ht="33.75" thickBot="1">
      <c r="C55" s="167"/>
      <c r="D55" s="167"/>
      <c r="E55" s="168"/>
      <c r="F55" s="168"/>
      <c r="G55" s="168"/>
      <c r="H55" s="168"/>
      <c r="I55" s="167"/>
      <c r="J55" s="168"/>
      <c r="K55" s="168"/>
      <c r="L55" s="168"/>
      <c r="M55" s="168"/>
      <c r="N55" s="167"/>
      <c r="O55" s="168"/>
      <c r="P55" s="168"/>
      <c r="Q55" s="168"/>
      <c r="R55" s="168"/>
    </row>
    <row r="56" spans="2:18" ht="27" customHeight="1" thickBot="1">
      <c r="B56" s="327" t="s">
        <v>306</v>
      </c>
      <c r="C56" s="169" t="s">
        <v>36</v>
      </c>
      <c r="D56" s="170"/>
      <c r="E56" s="170"/>
      <c r="F56" s="170"/>
      <c r="G56" s="170"/>
      <c r="H56" s="170" t="s">
        <v>19</v>
      </c>
      <c r="I56" s="170"/>
      <c r="J56" s="170"/>
      <c r="K56" s="170"/>
      <c r="L56" s="170"/>
      <c r="M56" s="170"/>
      <c r="N56" s="170"/>
      <c r="O56" s="170"/>
      <c r="P56" s="170"/>
      <c r="Q56" s="170"/>
      <c r="R56" s="171"/>
    </row>
    <row r="57" spans="2:18" ht="33.75" thickBot="1">
      <c r="B57" s="328"/>
      <c r="C57" s="172"/>
      <c r="D57" s="11"/>
      <c r="E57" s="11"/>
      <c r="F57" s="12" t="s">
        <v>152</v>
      </c>
      <c r="G57" s="12"/>
      <c r="H57" s="216"/>
      <c r="I57" s="174"/>
      <c r="J57" s="11"/>
      <c r="K57" s="12" t="s">
        <v>153</v>
      </c>
      <c r="L57" s="12"/>
      <c r="M57" s="171"/>
      <c r="N57" s="11"/>
      <c r="O57" s="11"/>
      <c r="P57" s="12" t="s">
        <v>154</v>
      </c>
      <c r="Q57" s="12"/>
      <c r="R57" s="171"/>
    </row>
    <row r="58" spans="2:18" ht="38.450000000000003" customHeight="1" thickBot="1">
      <c r="B58" s="328"/>
      <c r="C58" s="175" t="s">
        <v>14</v>
      </c>
      <c r="D58" s="176" t="s">
        <v>37</v>
      </c>
      <c r="E58" s="177" t="s">
        <v>68</v>
      </c>
      <c r="F58" s="177" t="s">
        <v>69</v>
      </c>
      <c r="G58" s="178" t="s">
        <v>70</v>
      </c>
      <c r="H58" s="196" t="s">
        <v>72</v>
      </c>
      <c r="I58" s="180" t="s">
        <v>37</v>
      </c>
      <c r="J58" s="177" t="s">
        <v>68</v>
      </c>
      <c r="K58" s="177" t="s">
        <v>69</v>
      </c>
      <c r="L58" s="178" t="s">
        <v>70</v>
      </c>
      <c r="M58" s="179" t="s">
        <v>72</v>
      </c>
      <c r="N58" s="191" t="s">
        <v>37</v>
      </c>
      <c r="O58" s="181" t="s">
        <v>68</v>
      </c>
      <c r="P58" s="181" t="s">
        <v>69</v>
      </c>
      <c r="Q58" s="182" t="s">
        <v>70</v>
      </c>
      <c r="R58" s="183" t="s">
        <v>72</v>
      </c>
    </row>
    <row r="59" spans="2:18">
      <c r="B59" s="18"/>
      <c r="C59" s="165"/>
      <c r="D59" s="184"/>
      <c r="E59" s="185"/>
      <c r="F59" s="185"/>
      <c r="G59" s="186"/>
      <c r="H59" s="187"/>
      <c r="I59" s="184"/>
      <c r="J59" s="185"/>
      <c r="K59" s="185"/>
      <c r="L59" s="186"/>
      <c r="M59" s="187"/>
      <c r="N59" s="184"/>
      <c r="O59" s="185"/>
      <c r="P59" s="185"/>
      <c r="Q59" s="185"/>
      <c r="R59" s="187"/>
    </row>
    <row r="60" spans="2:18">
      <c r="B60" s="22" t="s">
        <v>287</v>
      </c>
      <c r="C60" s="165" t="s">
        <v>67</v>
      </c>
      <c r="D60" s="23" t="s">
        <v>213</v>
      </c>
      <c r="E60" s="24">
        <v>25.2</v>
      </c>
      <c r="F60" s="24">
        <v>12.42</v>
      </c>
      <c r="G60" s="24">
        <v>42.48</v>
      </c>
      <c r="H60" s="25">
        <v>381.6</v>
      </c>
      <c r="I60" s="23" t="s">
        <v>213</v>
      </c>
      <c r="J60" s="24">
        <v>25.2</v>
      </c>
      <c r="K60" s="24">
        <v>12.42</v>
      </c>
      <c r="L60" s="24">
        <v>42.48</v>
      </c>
      <c r="M60" s="25">
        <v>381.6</v>
      </c>
      <c r="N60" s="23" t="s">
        <v>59</v>
      </c>
      <c r="O60" s="24">
        <v>28</v>
      </c>
      <c r="P60" s="24">
        <v>13.8</v>
      </c>
      <c r="Q60" s="24">
        <v>27.2</v>
      </c>
      <c r="R60" s="25">
        <v>424</v>
      </c>
    </row>
    <row r="61" spans="2:18">
      <c r="B61" s="22" t="s">
        <v>255</v>
      </c>
      <c r="C61" s="165" t="s">
        <v>43</v>
      </c>
      <c r="D61" s="23">
        <v>200</v>
      </c>
      <c r="E61" s="24">
        <v>1.4</v>
      </c>
      <c r="F61" s="24">
        <v>1</v>
      </c>
      <c r="G61" s="24">
        <v>16</v>
      </c>
      <c r="H61" s="25">
        <v>78</v>
      </c>
      <c r="I61" s="23">
        <v>200</v>
      </c>
      <c r="J61" s="24">
        <v>1.4</v>
      </c>
      <c r="K61" s="24">
        <v>1</v>
      </c>
      <c r="L61" s="24">
        <v>16</v>
      </c>
      <c r="M61" s="25">
        <v>78</v>
      </c>
      <c r="N61" s="23">
        <v>200</v>
      </c>
      <c r="O61" s="24">
        <v>1.4</v>
      </c>
      <c r="P61" s="24">
        <v>1</v>
      </c>
      <c r="Q61" s="24">
        <v>16</v>
      </c>
      <c r="R61" s="25">
        <v>78</v>
      </c>
    </row>
    <row r="62" spans="2:18">
      <c r="B62" s="22"/>
      <c r="C62" s="165" t="s">
        <v>181</v>
      </c>
      <c r="D62" s="23">
        <v>30</v>
      </c>
      <c r="E62" s="24">
        <v>2.34</v>
      </c>
      <c r="F62" s="24">
        <v>0.42000000000000004</v>
      </c>
      <c r="G62" s="24">
        <v>14.68</v>
      </c>
      <c r="H62" s="25">
        <v>73.2</v>
      </c>
      <c r="I62" s="23">
        <v>30</v>
      </c>
      <c r="J62" s="24">
        <v>2.34</v>
      </c>
      <c r="K62" s="24">
        <v>0.42000000000000004</v>
      </c>
      <c r="L62" s="24">
        <v>14.68</v>
      </c>
      <c r="M62" s="25">
        <v>73.2</v>
      </c>
      <c r="N62" s="23">
        <v>40</v>
      </c>
      <c r="O62" s="24">
        <v>3.12</v>
      </c>
      <c r="P62" s="24">
        <v>0.56000000000000005</v>
      </c>
      <c r="Q62" s="24">
        <v>19.57</v>
      </c>
      <c r="R62" s="25">
        <v>97.6</v>
      </c>
    </row>
    <row r="63" spans="2:18">
      <c r="B63" s="22" t="s">
        <v>246</v>
      </c>
      <c r="C63" s="165" t="s">
        <v>308</v>
      </c>
      <c r="D63" s="23">
        <v>5</v>
      </c>
      <c r="E63" s="24">
        <v>0.04</v>
      </c>
      <c r="F63" s="24">
        <v>3.6</v>
      </c>
      <c r="G63" s="24">
        <v>0.1</v>
      </c>
      <c r="H63" s="25">
        <v>33.1</v>
      </c>
      <c r="I63" s="23">
        <v>15</v>
      </c>
      <c r="J63" s="24">
        <v>0.12</v>
      </c>
      <c r="K63" s="24">
        <v>10.8</v>
      </c>
      <c r="L63" s="24">
        <v>0.3</v>
      </c>
      <c r="M63" s="25">
        <v>99.3</v>
      </c>
      <c r="N63" s="23">
        <v>15</v>
      </c>
      <c r="O63" s="24">
        <v>0.12</v>
      </c>
      <c r="P63" s="24">
        <v>10.8</v>
      </c>
      <c r="Q63" s="24">
        <v>0.3</v>
      </c>
      <c r="R63" s="25">
        <v>99.3</v>
      </c>
    </row>
    <row r="64" spans="2:18" ht="33.75" thickBot="1">
      <c r="B64" s="22"/>
      <c r="C64" s="217"/>
      <c r="D64" s="76"/>
      <c r="E64" s="77"/>
      <c r="F64" s="77"/>
      <c r="G64" s="77"/>
      <c r="H64" s="79"/>
      <c r="I64" s="76"/>
      <c r="J64" s="77"/>
      <c r="K64" s="77"/>
      <c r="L64" s="77"/>
      <c r="M64" s="79"/>
      <c r="N64" s="76"/>
      <c r="O64" s="77"/>
      <c r="P64" s="77"/>
      <c r="Q64" s="77"/>
      <c r="R64" s="79"/>
    </row>
    <row r="65" spans="2:18" ht="33.75" thickBot="1">
      <c r="B65" s="32"/>
      <c r="C65" s="170" t="s">
        <v>221</v>
      </c>
      <c r="D65" s="194">
        <f>H65/H97*100</f>
        <v>22.993596411389934</v>
      </c>
      <c r="E65" s="177">
        <f>SUM(E60:E64)</f>
        <v>28.979999999999997</v>
      </c>
      <c r="F65" s="177">
        <f>SUM(F60:F64)</f>
        <v>17.440000000000001</v>
      </c>
      <c r="G65" s="178">
        <f>SUM(G60:G64)</f>
        <v>73.259999999999991</v>
      </c>
      <c r="H65" s="179">
        <f>SUM(H60:H64)</f>
        <v>565.90000000000009</v>
      </c>
      <c r="I65" s="194">
        <f>M65/M97*100</f>
        <v>22.948819883894441</v>
      </c>
      <c r="J65" s="177">
        <f>SUM(J60:J64)</f>
        <v>29.06</v>
      </c>
      <c r="K65" s="177">
        <f>SUM(K60:K64)</f>
        <v>24.64</v>
      </c>
      <c r="L65" s="178">
        <f>SUM(L60:L64)</f>
        <v>73.459999999999994</v>
      </c>
      <c r="M65" s="179">
        <f>SUM(M60:M64)</f>
        <v>632.1</v>
      </c>
      <c r="N65" s="194">
        <f>R65/R97*100</f>
        <v>23.665132784115343</v>
      </c>
      <c r="O65" s="177">
        <f>SUM(O60:O64)</f>
        <v>32.639999999999993</v>
      </c>
      <c r="P65" s="177">
        <f>SUM(P60:P64)</f>
        <v>26.160000000000004</v>
      </c>
      <c r="Q65" s="178">
        <f>SUM(Q60:Q64)</f>
        <v>63.07</v>
      </c>
      <c r="R65" s="179">
        <f>SUM(R60:R64)</f>
        <v>698.9</v>
      </c>
    </row>
    <row r="66" spans="2:18">
      <c r="B66" s="22"/>
      <c r="C66" s="209"/>
      <c r="D66" s="218"/>
      <c r="E66" s="204"/>
      <c r="F66" s="205"/>
      <c r="G66" s="204"/>
      <c r="H66" s="219"/>
      <c r="I66" s="218"/>
      <c r="J66" s="204"/>
      <c r="K66" s="205"/>
      <c r="L66" s="204"/>
      <c r="M66" s="219"/>
      <c r="N66" s="218"/>
      <c r="O66" s="204"/>
      <c r="P66" s="205"/>
      <c r="Q66" s="204"/>
      <c r="R66" s="219"/>
    </row>
    <row r="67" spans="2:18">
      <c r="B67" s="22"/>
      <c r="C67" s="165" t="s">
        <v>432</v>
      </c>
      <c r="D67" s="23">
        <v>200</v>
      </c>
      <c r="E67" s="24">
        <v>0.8</v>
      </c>
      <c r="F67" s="24">
        <v>0</v>
      </c>
      <c r="G67" s="24">
        <v>23.4</v>
      </c>
      <c r="H67" s="25">
        <v>100</v>
      </c>
      <c r="I67" s="23">
        <v>200</v>
      </c>
      <c r="J67" s="24">
        <v>0.8</v>
      </c>
      <c r="K67" s="24">
        <v>0</v>
      </c>
      <c r="L67" s="24">
        <v>23.4</v>
      </c>
      <c r="M67" s="25">
        <v>100</v>
      </c>
      <c r="N67" s="23">
        <v>200</v>
      </c>
      <c r="O67" s="24">
        <v>0.8</v>
      </c>
      <c r="P67" s="24">
        <v>0</v>
      </c>
      <c r="Q67" s="24">
        <v>23.4</v>
      </c>
      <c r="R67" s="25">
        <v>100</v>
      </c>
    </row>
    <row r="68" spans="2:18">
      <c r="B68" s="22"/>
      <c r="C68" s="303" t="s">
        <v>38</v>
      </c>
      <c r="D68" s="23">
        <v>50</v>
      </c>
      <c r="E68" s="24">
        <v>3.5</v>
      </c>
      <c r="F68" s="24">
        <v>7</v>
      </c>
      <c r="G68" s="24">
        <v>37</v>
      </c>
      <c r="H68" s="25">
        <v>225</v>
      </c>
      <c r="I68" s="23">
        <v>50</v>
      </c>
      <c r="J68" s="24">
        <v>3.5</v>
      </c>
      <c r="K68" s="24">
        <v>7</v>
      </c>
      <c r="L68" s="24">
        <v>37</v>
      </c>
      <c r="M68" s="25">
        <v>225</v>
      </c>
      <c r="N68" s="23">
        <v>50</v>
      </c>
      <c r="O68" s="24">
        <v>3.5</v>
      </c>
      <c r="P68" s="24">
        <v>7</v>
      </c>
      <c r="Q68" s="24">
        <v>37</v>
      </c>
      <c r="R68" s="25">
        <v>225</v>
      </c>
    </row>
    <row r="69" spans="2:18">
      <c r="B69" s="22" t="s">
        <v>235</v>
      </c>
      <c r="C69" s="165" t="s">
        <v>309</v>
      </c>
      <c r="D69" s="289">
        <v>100</v>
      </c>
      <c r="E69" s="24">
        <v>0.4</v>
      </c>
      <c r="F69" s="24">
        <v>0.4</v>
      </c>
      <c r="G69" s="24">
        <v>9.8000000000000007</v>
      </c>
      <c r="H69" s="163">
        <v>45</v>
      </c>
      <c r="I69" s="23">
        <v>150</v>
      </c>
      <c r="J69" s="24">
        <v>0.6</v>
      </c>
      <c r="K69" s="24">
        <v>0.15</v>
      </c>
      <c r="L69" s="24">
        <v>22.5</v>
      </c>
      <c r="M69" s="25">
        <v>85.5</v>
      </c>
      <c r="N69" s="23">
        <v>150</v>
      </c>
      <c r="O69" s="24">
        <v>0.6</v>
      </c>
      <c r="P69" s="24">
        <v>0.15</v>
      </c>
      <c r="Q69" s="24">
        <v>22.5</v>
      </c>
      <c r="R69" s="25">
        <v>85.5</v>
      </c>
    </row>
    <row r="70" spans="2:18" ht="33.75" thickBot="1">
      <c r="B70" s="22"/>
      <c r="C70" s="209"/>
      <c r="D70" s="197"/>
      <c r="E70" s="199"/>
      <c r="F70" s="200"/>
      <c r="G70" s="199"/>
      <c r="H70" s="220"/>
      <c r="I70" s="197"/>
      <c r="J70" s="199"/>
      <c r="K70" s="200"/>
      <c r="L70" s="199"/>
      <c r="M70" s="220"/>
      <c r="N70" s="221"/>
      <c r="O70" s="181"/>
      <c r="P70" s="182"/>
      <c r="Q70" s="181"/>
      <c r="R70" s="222"/>
    </row>
    <row r="71" spans="2:18" ht="33.75" thickBot="1">
      <c r="B71" s="32"/>
      <c r="C71" s="170" t="s">
        <v>224</v>
      </c>
      <c r="D71" s="194">
        <f>H71/H97*100</f>
        <v>15.033805746976983</v>
      </c>
      <c r="E71" s="177">
        <f>SUM(E67:E70)</f>
        <v>4.7</v>
      </c>
      <c r="F71" s="178">
        <f>SUM(F67:F70)</f>
        <v>7.4</v>
      </c>
      <c r="G71" s="177">
        <f>SUM(G67:G70)</f>
        <v>70.2</v>
      </c>
      <c r="H71" s="210">
        <f>SUM(H67:H70)</f>
        <v>370</v>
      </c>
      <c r="I71" s="223">
        <f>M71/M97*100</f>
        <v>14.90348135158783</v>
      </c>
      <c r="J71" s="204">
        <f>SUM(J67:J70)</f>
        <v>4.8999999999999995</v>
      </c>
      <c r="K71" s="205">
        <f>SUM(K67:K70)</f>
        <v>7.15</v>
      </c>
      <c r="L71" s="204">
        <f>SUM(L67:L70)</f>
        <v>82.9</v>
      </c>
      <c r="M71" s="219">
        <f>SUM(M67:M70)</f>
        <v>410.5</v>
      </c>
      <c r="N71" s="194">
        <f>R71/R97*100</f>
        <v>13.899752479438185</v>
      </c>
      <c r="O71" s="177">
        <f>SUM(O67:O70)</f>
        <v>4.8999999999999995</v>
      </c>
      <c r="P71" s="178">
        <f>SUM(P67:P70)</f>
        <v>7.15</v>
      </c>
      <c r="Q71" s="177">
        <f>SUM(Q67:Q70)</f>
        <v>82.9</v>
      </c>
      <c r="R71" s="210">
        <f>SUM(R67:R70)</f>
        <v>410.5</v>
      </c>
    </row>
    <row r="72" spans="2:18">
      <c r="B72" s="22"/>
      <c r="C72" s="224"/>
      <c r="D72" s="184"/>
      <c r="E72" s="185"/>
      <c r="F72" s="185"/>
      <c r="G72" s="185"/>
      <c r="H72" s="189"/>
      <c r="I72" s="73"/>
      <c r="J72" s="74"/>
      <c r="K72" s="74"/>
      <c r="L72" s="74"/>
      <c r="M72" s="75"/>
      <c r="N72" s="188"/>
      <c r="O72" s="185"/>
      <c r="P72" s="189"/>
      <c r="Q72" s="185"/>
      <c r="R72" s="187"/>
    </row>
    <row r="73" spans="2:18">
      <c r="B73" s="22" t="s">
        <v>441</v>
      </c>
      <c r="C73" s="165" t="s">
        <v>442</v>
      </c>
      <c r="D73" s="23">
        <v>80</v>
      </c>
      <c r="E73" s="24">
        <v>1.2</v>
      </c>
      <c r="F73" s="225">
        <v>4</v>
      </c>
      <c r="G73" s="225">
        <v>5.68</v>
      </c>
      <c r="H73" s="163">
        <v>65.14</v>
      </c>
      <c r="I73" s="23">
        <v>100</v>
      </c>
      <c r="J73" s="24">
        <v>1.5</v>
      </c>
      <c r="K73" s="24">
        <v>5</v>
      </c>
      <c r="L73" s="225">
        <v>7.1</v>
      </c>
      <c r="M73" s="226">
        <v>81.430000000000007</v>
      </c>
      <c r="N73" s="23">
        <v>100</v>
      </c>
      <c r="O73" s="24">
        <v>1.5</v>
      </c>
      <c r="P73" s="24">
        <v>5</v>
      </c>
      <c r="Q73" s="225">
        <v>7.1</v>
      </c>
      <c r="R73" s="226">
        <v>81.430000000000007</v>
      </c>
    </row>
    <row r="74" spans="2:18">
      <c r="B74" s="22" t="s">
        <v>236</v>
      </c>
      <c r="C74" s="165" t="s">
        <v>362</v>
      </c>
      <c r="D74" s="23">
        <v>250</v>
      </c>
      <c r="E74" s="24">
        <v>5.75</v>
      </c>
      <c r="F74" s="225">
        <v>4.5</v>
      </c>
      <c r="G74" s="225">
        <v>20.25</v>
      </c>
      <c r="H74" s="227">
        <v>145</v>
      </c>
      <c r="I74" s="23">
        <v>350</v>
      </c>
      <c r="J74" s="225">
        <v>8.0500000000000007</v>
      </c>
      <c r="K74" s="225">
        <v>6.3</v>
      </c>
      <c r="L74" s="225">
        <v>28.35</v>
      </c>
      <c r="M74" s="226">
        <v>203</v>
      </c>
      <c r="N74" s="162">
        <v>350</v>
      </c>
      <c r="O74" s="225">
        <v>8.0500000000000007</v>
      </c>
      <c r="P74" s="225">
        <v>6.3</v>
      </c>
      <c r="Q74" s="225">
        <v>28.35</v>
      </c>
      <c r="R74" s="226">
        <v>203</v>
      </c>
    </row>
    <row r="75" spans="2:18">
      <c r="B75" s="22" t="s">
        <v>388</v>
      </c>
      <c r="C75" s="165" t="s">
        <v>440</v>
      </c>
      <c r="D75" s="23">
        <v>100</v>
      </c>
      <c r="E75" s="24">
        <v>12.6</v>
      </c>
      <c r="F75" s="24">
        <v>11.6</v>
      </c>
      <c r="G75" s="24">
        <v>9.91</v>
      </c>
      <c r="H75" s="24">
        <v>195.71</v>
      </c>
      <c r="I75" s="23">
        <v>100</v>
      </c>
      <c r="J75" s="24">
        <v>12.6</v>
      </c>
      <c r="K75" s="24">
        <v>11.6</v>
      </c>
      <c r="L75" s="24">
        <v>9.91</v>
      </c>
      <c r="M75" s="24">
        <v>195.71</v>
      </c>
      <c r="N75" s="162">
        <v>100</v>
      </c>
      <c r="O75" s="24">
        <v>12.6</v>
      </c>
      <c r="P75" s="24">
        <v>11.6</v>
      </c>
      <c r="Q75" s="24">
        <v>9.91</v>
      </c>
      <c r="R75" s="25">
        <v>195.71</v>
      </c>
    </row>
    <row r="76" spans="2:18">
      <c r="B76" s="22" t="s">
        <v>251</v>
      </c>
      <c r="C76" s="165" t="s">
        <v>315</v>
      </c>
      <c r="D76" s="23">
        <v>150</v>
      </c>
      <c r="E76" s="24">
        <v>2.1</v>
      </c>
      <c r="F76" s="24">
        <v>4.05</v>
      </c>
      <c r="G76" s="24">
        <v>22.35</v>
      </c>
      <c r="H76" s="163">
        <v>135</v>
      </c>
      <c r="I76" s="23">
        <v>200</v>
      </c>
      <c r="J76" s="24">
        <v>2.8</v>
      </c>
      <c r="K76" s="24">
        <v>5.4</v>
      </c>
      <c r="L76" s="24">
        <v>29.8</v>
      </c>
      <c r="M76" s="25">
        <v>180</v>
      </c>
      <c r="N76" s="162">
        <v>200</v>
      </c>
      <c r="O76" s="24">
        <v>2.8</v>
      </c>
      <c r="P76" s="24">
        <v>5.4</v>
      </c>
      <c r="Q76" s="24">
        <v>29.8</v>
      </c>
      <c r="R76" s="25">
        <v>180</v>
      </c>
    </row>
    <row r="77" spans="2:18">
      <c r="B77" s="22" t="s">
        <v>265</v>
      </c>
      <c r="C77" s="165" t="s">
        <v>311</v>
      </c>
      <c r="D77" s="23">
        <v>200</v>
      </c>
      <c r="E77" s="24">
        <v>0.2</v>
      </c>
      <c r="F77" s="24">
        <v>0.2</v>
      </c>
      <c r="G77" s="24">
        <v>21.8</v>
      </c>
      <c r="H77" s="163">
        <v>88</v>
      </c>
      <c r="I77" s="23">
        <v>200</v>
      </c>
      <c r="J77" s="24">
        <v>0.2</v>
      </c>
      <c r="K77" s="24">
        <v>0.2</v>
      </c>
      <c r="L77" s="24">
        <v>21.8</v>
      </c>
      <c r="M77" s="25">
        <v>88</v>
      </c>
      <c r="N77" s="162">
        <v>200</v>
      </c>
      <c r="O77" s="24">
        <v>0.2</v>
      </c>
      <c r="P77" s="24">
        <v>0.2</v>
      </c>
      <c r="Q77" s="24">
        <v>21.8</v>
      </c>
      <c r="R77" s="25">
        <v>88</v>
      </c>
    </row>
    <row r="78" spans="2:18">
      <c r="B78" s="22"/>
      <c r="C78" s="165" t="s">
        <v>39</v>
      </c>
      <c r="D78" s="23">
        <v>60</v>
      </c>
      <c r="E78" s="24">
        <v>3.96</v>
      </c>
      <c r="F78" s="24">
        <v>0.72</v>
      </c>
      <c r="G78" s="24">
        <v>31.2</v>
      </c>
      <c r="H78" s="163">
        <v>108.3</v>
      </c>
      <c r="I78" s="23">
        <v>60</v>
      </c>
      <c r="J78" s="24">
        <v>3.96</v>
      </c>
      <c r="K78" s="24">
        <v>0.72</v>
      </c>
      <c r="L78" s="24">
        <v>31.2</v>
      </c>
      <c r="M78" s="25">
        <v>108.3</v>
      </c>
      <c r="N78" s="162">
        <v>90</v>
      </c>
      <c r="O78" s="24">
        <v>7.65</v>
      </c>
      <c r="P78" s="24">
        <v>0.63</v>
      </c>
      <c r="Q78" s="24">
        <v>45.27</v>
      </c>
      <c r="R78" s="25">
        <v>216</v>
      </c>
    </row>
    <row r="79" spans="2:18" ht="33.75" thickBot="1">
      <c r="B79" s="22"/>
      <c r="C79" s="217"/>
      <c r="D79" s="76"/>
      <c r="E79" s="77"/>
      <c r="F79" s="77"/>
      <c r="G79" s="77"/>
      <c r="H79" s="192"/>
      <c r="I79" s="29"/>
      <c r="J79" s="30"/>
      <c r="K79" s="30"/>
      <c r="L79" s="30"/>
      <c r="M79" s="31"/>
      <c r="N79" s="191"/>
      <c r="O79" s="77"/>
      <c r="P79" s="77"/>
      <c r="Q79" s="77"/>
      <c r="R79" s="79"/>
    </row>
    <row r="80" spans="2:18" ht="33.75" thickBot="1">
      <c r="B80" s="32"/>
      <c r="C80" s="170" t="s">
        <v>208</v>
      </c>
      <c r="D80" s="194">
        <f>H80/H97*100</f>
        <v>29.951810557794822</v>
      </c>
      <c r="E80" s="177">
        <f>SUM(E73:E79)</f>
        <v>25.810000000000002</v>
      </c>
      <c r="F80" s="177">
        <f>SUM(F73:F79)</f>
        <v>25.07</v>
      </c>
      <c r="G80" s="178">
        <f>SUM(G73:G79)</f>
        <v>111.19000000000001</v>
      </c>
      <c r="H80" s="179">
        <f>SUM(H73:H79)</f>
        <v>737.15</v>
      </c>
      <c r="I80" s="228">
        <f>M80/M97*100</f>
        <v>31.093635977475959</v>
      </c>
      <c r="J80" s="181">
        <f>SUM(J73:J79)</f>
        <v>29.11</v>
      </c>
      <c r="K80" s="181">
        <f>SUM(K73:K79)</f>
        <v>29.219999999999995</v>
      </c>
      <c r="L80" s="182">
        <f>SUM(L73:L79)</f>
        <v>128.16</v>
      </c>
      <c r="M80" s="183">
        <f>SUM(M73:M79)</f>
        <v>856.43999999999994</v>
      </c>
      <c r="N80" s="194">
        <f>R80/R97*100</f>
        <v>32.646302936724801</v>
      </c>
      <c r="O80" s="177">
        <f>SUM(O73:O79)</f>
        <v>32.799999999999997</v>
      </c>
      <c r="P80" s="177">
        <f>SUM(P73:P79)</f>
        <v>29.129999999999995</v>
      </c>
      <c r="Q80" s="178">
        <f>SUM(Q73:Q79)</f>
        <v>142.22999999999999</v>
      </c>
      <c r="R80" s="179">
        <f>SUM(R73:R79)</f>
        <v>964.14</v>
      </c>
    </row>
    <row r="81" spans="2:18">
      <c r="B81" s="22"/>
      <c r="C81" s="165"/>
      <c r="D81" s="184"/>
      <c r="E81" s="185"/>
      <c r="F81" s="185"/>
      <c r="G81" s="185"/>
      <c r="H81" s="187"/>
      <c r="I81" s="184"/>
      <c r="J81" s="185"/>
      <c r="K81" s="185"/>
      <c r="L81" s="185"/>
      <c r="M81" s="187"/>
      <c r="N81" s="184"/>
      <c r="O81" s="185"/>
      <c r="P81" s="185"/>
      <c r="Q81" s="185"/>
      <c r="R81" s="187"/>
    </row>
    <row r="82" spans="2:18">
      <c r="B82" s="22" t="s">
        <v>397</v>
      </c>
      <c r="C82" s="165" t="s">
        <v>464</v>
      </c>
      <c r="D82" s="23">
        <v>50</v>
      </c>
      <c r="E82" s="24">
        <v>1</v>
      </c>
      <c r="F82" s="24">
        <v>0</v>
      </c>
      <c r="G82" s="24">
        <v>5.56</v>
      </c>
      <c r="H82" s="25">
        <v>25</v>
      </c>
      <c r="I82" s="23">
        <v>50</v>
      </c>
      <c r="J82" s="24">
        <v>1</v>
      </c>
      <c r="K82" s="24">
        <v>0</v>
      </c>
      <c r="L82" s="24">
        <v>5.56</v>
      </c>
      <c r="M82" s="163">
        <v>25</v>
      </c>
      <c r="N82" s="23">
        <v>50</v>
      </c>
      <c r="O82" s="24">
        <v>1</v>
      </c>
      <c r="P82" s="24">
        <v>0</v>
      </c>
      <c r="Q82" s="24">
        <v>5.56</v>
      </c>
      <c r="R82" s="25">
        <v>25</v>
      </c>
    </row>
    <row r="83" spans="2:18">
      <c r="B83" s="22" t="s">
        <v>397</v>
      </c>
      <c r="C83" s="161" t="s">
        <v>399</v>
      </c>
      <c r="D83" s="23">
        <v>80</v>
      </c>
      <c r="E83" s="24">
        <v>16.7</v>
      </c>
      <c r="F83" s="24">
        <v>8.1</v>
      </c>
      <c r="G83" s="24">
        <v>7.2</v>
      </c>
      <c r="H83" s="25">
        <v>171.5</v>
      </c>
      <c r="I83" s="162">
        <v>100</v>
      </c>
      <c r="J83" s="24">
        <v>20.88</v>
      </c>
      <c r="K83" s="24">
        <v>10.130000000000001</v>
      </c>
      <c r="L83" s="24">
        <v>9</v>
      </c>
      <c r="M83" s="24">
        <v>214.38</v>
      </c>
      <c r="N83" s="23">
        <v>100</v>
      </c>
      <c r="O83" s="24">
        <v>20.88</v>
      </c>
      <c r="P83" s="24">
        <v>10.130000000000001</v>
      </c>
      <c r="Q83" s="24">
        <v>9</v>
      </c>
      <c r="R83" s="25">
        <v>214.38</v>
      </c>
    </row>
    <row r="84" spans="2:18">
      <c r="B84" s="22" t="s">
        <v>250</v>
      </c>
      <c r="C84" s="165" t="s">
        <v>47</v>
      </c>
      <c r="D84" s="23">
        <v>200</v>
      </c>
      <c r="E84" s="24">
        <v>4.2</v>
      </c>
      <c r="F84" s="24">
        <v>6.6</v>
      </c>
      <c r="G84" s="24">
        <v>26.8</v>
      </c>
      <c r="H84" s="163">
        <v>184</v>
      </c>
      <c r="I84" s="23">
        <v>200</v>
      </c>
      <c r="J84" s="24">
        <v>4.2</v>
      </c>
      <c r="K84" s="24">
        <v>6.6</v>
      </c>
      <c r="L84" s="24">
        <v>26.8</v>
      </c>
      <c r="M84" s="25">
        <v>184</v>
      </c>
      <c r="N84" s="162">
        <v>200</v>
      </c>
      <c r="O84" s="24">
        <v>4.2</v>
      </c>
      <c r="P84" s="24">
        <v>6.6</v>
      </c>
      <c r="Q84" s="24">
        <v>26.8</v>
      </c>
      <c r="R84" s="25">
        <v>184</v>
      </c>
    </row>
    <row r="85" spans="2:18">
      <c r="B85" s="22" t="s">
        <v>245</v>
      </c>
      <c r="C85" s="165" t="s">
        <v>3</v>
      </c>
      <c r="D85" s="23">
        <v>200</v>
      </c>
      <c r="E85" s="24">
        <v>0.2</v>
      </c>
      <c r="F85" s="24">
        <v>0.04</v>
      </c>
      <c r="G85" s="24">
        <v>10</v>
      </c>
      <c r="H85" s="25">
        <v>41</v>
      </c>
      <c r="I85" s="23">
        <v>200</v>
      </c>
      <c r="J85" s="24">
        <v>0.2</v>
      </c>
      <c r="K85" s="24">
        <v>0.04</v>
      </c>
      <c r="L85" s="24">
        <v>10</v>
      </c>
      <c r="M85" s="25">
        <v>41</v>
      </c>
      <c r="N85" s="23">
        <v>200</v>
      </c>
      <c r="O85" s="24">
        <v>0.2</v>
      </c>
      <c r="P85" s="24">
        <v>0.04</v>
      </c>
      <c r="Q85" s="24">
        <v>10</v>
      </c>
      <c r="R85" s="25">
        <v>41</v>
      </c>
    </row>
    <row r="86" spans="2:18">
      <c r="B86" s="22"/>
      <c r="C86" s="165" t="s">
        <v>39</v>
      </c>
      <c r="D86" s="23">
        <v>40</v>
      </c>
      <c r="E86" s="24">
        <v>2.64</v>
      </c>
      <c r="F86" s="24">
        <v>0.48</v>
      </c>
      <c r="G86" s="24">
        <v>20.8</v>
      </c>
      <c r="H86" s="25">
        <v>72.27</v>
      </c>
      <c r="I86" s="23">
        <v>40</v>
      </c>
      <c r="J86" s="24">
        <v>2.64</v>
      </c>
      <c r="K86" s="24">
        <v>0.48</v>
      </c>
      <c r="L86" s="24">
        <v>20.8</v>
      </c>
      <c r="M86" s="25">
        <v>72.27</v>
      </c>
      <c r="N86" s="23">
        <v>40</v>
      </c>
      <c r="O86" s="24">
        <v>2.64</v>
      </c>
      <c r="P86" s="24">
        <v>0.48</v>
      </c>
      <c r="Q86" s="24">
        <v>20.8</v>
      </c>
      <c r="R86" s="25">
        <v>72.27</v>
      </c>
    </row>
    <row r="87" spans="2:18">
      <c r="B87" s="22"/>
      <c r="C87" s="165" t="s">
        <v>181</v>
      </c>
      <c r="D87" s="23">
        <v>30</v>
      </c>
      <c r="E87" s="24">
        <v>2.34</v>
      </c>
      <c r="F87" s="24">
        <v>0.42000000000000004</v>
      </c>
      <c r="G87" s="24">
        <v>14.68</v>
      </c>
      <c r="H87" s="25">
        <v>73.2</v>
      </c>
      <c r="I87" s="23">
        <v>40</v>
      </c>
      <c r="J87" s="24">
        <v>3.12</v>
      </c>
      <c r="K87" s="24">
        <v>0.56000000000000005</v>
      </c>
      <c r="L87" s="24">
        <v>19.57</v>
      </c>
      <c r="M87" s="25">
        <v>97.6</v>
      </c>
      <c r="N87" s="23">
        <v>40</v>
      </c>
      <c r="O87" s="24">
        <v>3.12</v>
      </c>
      <c r="P87" s="24">
        <v>0.56000000000000005</v>
      </c>
      <c r="Q87" s="24">
        <v>19.57</v>
      </c>
      <c r="R87" s="25">
        <v>97.6</v>
      </c>
    </row>
    <row r="88" spans="2:18" ht="33.75" thickBot="1">
      <c r="B88" s="22"/>
      <c r="C88" s="165"/>
      <c r="D88" s="76"/>
      <c r="E88" s="77"/>
      <c r="F88" s="77"/>
      <c r="G88" s="77"/>
      <c r="H88" s="79"/>
      <c r="I88" s="76"/>
      <c r="J88" s="77"/>
      <c r="K88" s="77"/>
      <c r="L88" s="77"/>
      <c r="M88" s="79"/>
      <c r="N88" s="76"/>
      <c r="O88" s="77"/>
      <c r="P88" s="77"/>
      <c r="Q88" s="77"/>
      <c r="R88" s="79"/>
    </row>
    <row r="89" spans="2:18" ht="33.75" thickBot="1">
      <c r="B89" s="32"/>
      <c r="C89" s="170" t="s">
        <v>225</v>
      </c>
      <c r="D89" s="194">
        <f>H89/H97*100</f>
        <v>23.037072552333896</v>
      </c>
      <c r="E89" s="177">
        <f>SUM(E82:E88)</f>
        <v>27.08</v>
      </c>
      <c r="F89" s="177">
        <f>SUM(F82:F88)</f>
        <v>15.639999999999999</v>
      </c>
      <c r="G89" s="178">
        <f>SUM(G82:G88)</f>
        <v>85.039999999999992</v>
      </c>
      <c r="H89" s="179">
        <f>SUM(H82:H88)</f>
        <v>566.97</v>
      </c>
      <c r="I89" s="194">
        <f t="shared" ref="I89" si="4">M89/M97*100</f>
        <v>23.026877094383877</v>
      </c>
      <c r="J89" s="177">
        <f>SUM(J82:J88)</f>
        <v>32.04</v>
      </c>
      <c r="K89" s="177">
        <f>SUM(K82:K88)</f>
        <v>17.809999999999999</v>
      </c>
      <c r="L89" s="178">
        <f>SUM(L82:L88)</f>
        <v>91.72999999999999</v>
      </c>
      <c r="M89" s="179">
        <f>SUM(M82:M88)</f>
        <v>634.25</v>
      </c>
      <c r="N89" s="194">
        <f t="shared" ref="N89" si="5">R89/R97*100</f>
        <v>21.476048745636223</v>
      </c>
      <c r="O89" s="177">
        <f>SUM(O82:O88)</f>
        <v>32.04</v>
      </c>
      <c r="P89" s="177">
        <f>SUM(P82:P88)</f>
        <v>17.809999999999999</v>
      </c>
      <c r="Q89" s="178">
        <f>SUM(Q82:Q88)</f>
        <v>91.72999999999999</v>
      </c>
      <c r="R89" s="179">
        <f>SUM(R82:R88)</f>
        <v>634.25</v>
      </c>
    </row>
    <row r="90" spans="2:18">
      <c r="B90" s="22"/>
      <c r="C90" s="165"/>
      <c r="D90" s="184"/>
      <c r="E90" s="185"/>
      <c r="F90" s="185"/>
      <c r="G90" s="186"/>
      <c r="H90" s="187"/>
      <c r="I90" s="198"/>
      <c r="J90" s="207"/>
      <c r="K90" s="207"/>
      <c r="L90" s="166"/>
      <c r="M90" s="229"/>
      <c r="N90" s="184"/>
      <c r="O90" s="185"/>
      <c r="P90" s="185"/>
      <c r="Q90" s="186"/>
      <c r="R90" s="187"/>
    </row>
    <row r="91" spans="2:18">
      <c r="B91" s="22" t="s">
        <v>234</v>
      </c>
      <c r="C91" s="165" t="s">
        <v>48</v>
      </c>
      <c r="D91" s="23">
        <v>180</v>
      </c>
      <c r="E91" s="24">
        <v>5.04</v>
      </c>
      <c r="F91" s="24">
        <v>5.76</v>
      </c>
      <c r="G91" s="24">
        <v>7.38</v>
      </c>
      <c r="H91" s="25">
        <v>100.8</v>
      </c>
      <c r="I91" s="23">
        <v>180</v>
      </c>
      <c r="J91" s="24">
        <v>5.04</v>
      </c>
      <c r="K91" s="24">
        <v>5.76</v>
      </c>
      <c r="L91" s="24">
        <v>7.38</v>
      </c>
      <c r="M91" s="25">
        <v>100.8</v>
      </c>
      <c r="N91" s="23">
        <v>180</v>
      </c>
      <c r="O91" s="24">
        <v>5.04</v>
      </c>
      <c r="P91" s="24">
        <v>5.76</v>
      </c>
      <c r="Q91" s="24">
        <v>7.38</v>
      </c>
      <c r="R91" s="25">
        <v>100.8</v>
      </c>
    </row>
    <row r="92" spans="2:18">
      <c r="B92" s="22"/>
      <c r="C92" s="165" t="s">
        <v>181</v>
      </c>
      <c r="D92" s="23">
        <v>30</v>
      </c>
      <c r="E92" s="24">
        <v>2.34</v>
      </c>
      <c r="F92" s="24">
        <v>0.42000000000000004</v>
      </c>
      <c r="G92" s="24">
        <v>14.68</v>
      </c>
      <c r="H92" s="25">
        <v>73.2</v>
      </c>
      <c r="I92" s="23">
        <v>30</v>
      </c>
      <c r="J92" s="24">
        <v>2.34</v>
      </c>
      <c r="K92" s="24">
        <v>0.42000000000000004</v>
      </c>
      <c r="L92" s="24">
        <v>14.68</v>
      </c>
      <c r="M92" s="25">
        <v>73.2</v>
      </c>
      <c r="N92" s="23">
        <v>40</v>
      </c>
      <c r="O92" s="24">
        <v>3.12</v>
      </c>
      <c r="P92" s="24">
        <v>0.56000000000000005</v>
      </c>
      <c r="Q92" s="24">
        <v>19.57</v>
      </c>
      <c r="R92" s="25">
        <v>97.6</v>
      </c>
    </row>
    <row r="93" spans="2:18">
      <c r="B93" s="22"/>
      <c r="C93" s="165" t="s">
        <v>150</v>
      </c>
      <c r="D93" s="23">
        <v>15</v>
      </c>
      <c r="E93" s="24">
        <v>0.12</v>
      </c>
      <c r="F93" s="24">
        <v>0</v>
      </c>
      <c r="G93" s="24">
        <v>12.05</v>
      </c>
      <c r="H93" s="25">
        <v>47.1</v>
      </c>
      <c r="I93" s="23">
        <v>15</v>
      </c>
      <c r="J93" s="24">
        <v>0.12</v>
      </c>
      <c r="K93" s="24">
        <v>0</v>
      </c>
      <c r="L93" s="24">
        <v>12.05</v>
      </c>
      <c r="M93" s="25">
        <v>47.1</v>
      </c>
      <c r="N93" s="23">
        <v>15</v>
      </c>
      <c r="O93" s="24">
        <v>0.12</v>
      </c>
      <c r="P93" s="24">
        <v>0</v>
      </c>
      <c r="Q93" s="24">
        <v>12.05</v>
      </c>
      <c r="R93" s="25">
        <v>47.1</v>
      </c>
    </row>
    <row r="94" spans="2:18" ht="33.75" thickBot="1">
      <c r="B94" s="22"/>
      <c r="C94" s="165"/>
      <c r="D94" s="76"/>
      <c r="E94" s="77"/>
      <c r="F94" s="77"/>
      <c r="G94" s="77"/>
      <c r="H94" s="79"/>
      <c r="I94" s="76"/>
      <c r="J94" s="77"/>
      <c r="K94" s="77"/>
      <c r="L94" s="77"/>
      <c r="M94" s="79"/>
      <c r="N94" s="76"/>
      <c r="O94" s="77"/>
      <c r="P94" s="77"/>
      <c r="Q94" s="77"/>
      <c r="R94" s="79"/>
    </row>
    <row r="95" spans="2:18" ht="33.75" thickBot="1">
      <c r="B95" s="32"/>
      <c r="C95" s="170" t="s">
        <v>209</v>
      </c>
      <c r="D95" s="194">
        <f>H95/H97*100</f>
        <v>8.9837147315043531</v>
      </c>
      <c r="E95" s="177">
        <f>SUM(E91:E94)</f>
        <v>7.5</v>
      </c>
      <c r="F95" s="177">
        <f>SUM(F91:F94)</f>
        <v>6.18</v>
      </c>
      <c r="G95" s="178">
        <f>SUM(G91:G94)</f>
        <v>34.11</v>
      </c>
      <c r="H95" s="196">
        <f>SUM(H91:H94)</f>
        <v>221.1</v>
      </c>
      <c r="I95" s="194">
        <f>M95/M97*100</f>
        <v>8.0271856926579019</v>
      </c>
      <c r="J95" s="177">
        <f>SUM(J91:J94)</f>
        <v>7.5</v>
      </c>
      <c r="K95" s="177">
        <f>SUM(K91:K94)</f>
        <v>6.18</v>
      </c>
      <c r="L95" s="178">
        <f>SUM(L91:L94)</f>
        <v>34.11</v>
      </c>
      <c r="M95" s="179">
        <f>SUM(M91:M94)</f>
        <v>221.1</v>
      </c>
      <c r="N95" s="195">
        <f>R95/R97*100</f>
        <v>8.3127630540854422</v>
      </c>
      <c r="O95" s="177">
        <f>SUM(O91:O94)</f>
        <v>8.2799999999999994</v>
      </c>
      <c r="P95" s="177">
        <f>SUM(P91:P94)</f>
        <v>6.32</v>
      </c>
      <c r="Q95" s="178">
        <f>SUM(Q91:Q94)</f>
        <v>39</v>
      </c>
      <c r="R95" s="179">
        <f>SUM(R91:R94)</f>
        <v>245.49999999999997</v>
      </c>
    </row>
    <row r="96" spans="2:18" ht="33.75" thickBot="1">
      <c r="B96" s="22"/>
      <c r="C96" s="209"/>
      <c r="D96" s="180"/>
      <c r="E96" s="177"/>
      <c r="F96" s="177"/>
      <c r="G96" s="178"/>
      <c r="H96" s="196"/>
      <c r="I96" s="180"/>
      <c r="J96" s="177"/>
      <c r="K96" s="196"/>
      <c r="L96" s="196"/>
      <c r="M96" s="179"/>
      <c r="N96" s="176"/>
      <c r="O96" s="177"/>
      <c r="P96" s="177"/>
      <c r="Q96" s="178"/>
      <c r="R96" s="179"/>
    </row>
    <row r="97" spans="2:18" ht="33.75" thickBot="1">
      <c r="B97" s="32"/>
      <c r="C97" s="170" t="s">
        <v>210</v>
      </c>
      <c r="D97" s="213">
        <f t="shared" ref="D97:R97" si="6">D65+D71+D80+D89+D95</f>
        <v>99.999999999999986</v>
      </c>
      <c r="E97" s="177">
        <f t="shared" si="6"/>
        <v>94.07</v>
      </c>
      <c r="F97" s="177">
        <f t="shared" si="6"/>
        <v>71.72999999999999</v>
      </c>
      <c r="G97" s="177">
        <f t="shared" si="6"/>
        <v>373.79999999999995</v>
      </c>
      <c r="H97" s="196">
        <f t="shared" si="6"/>
        <v>2461.1200000000003</v>
      </c>
      <c r="I97" s="213">
        <f t="shared" si="6"/>
        <v>100</v>
      </c>
      <c r="J97" s="177">
        <f t="shared" si="6"/>
        <v>102.61</v>
      </c>
      <c r="K97" s="177">
        <f t="shared" si="6"/>
        <v>85</v>
      </c>
      <c r="L97" s="177">
        <f t="shared" si="6"/>
        <v>410.36</v>
      </c>
      <c r="M97" s="179">
        <f t="shared" si="6"/>
        <v>2754.39</v>
      </c>
      <c r="N97" s="230">
        <f t="shared" si="6"/>
        <v>99.999999999999986</v>
      </c>
      <c r="O97" s="177">
        <f t="shared" si="6"/>
        <v>110.66</v>
      </c>
      <c r="P97" s="177">
        <f t="shared" si="6"/>
        <v>86.57</v>
      </c>
      <c r="Q97" s="177">
        <f t="shared" si="6"/>
        <v>418.92999999999995</v>
      </c>
      <c r="R97" s="179">
        <f t="shared" si="6"/>
        <v>2953.29</v>
      </c>
    </row>
    <row r="98" spans="2:18" ht="33.75" thickBot="1">
      <c r="B98" s="22"/>
      <c r="C98" s="170" t="s">
        <v>182</v>
      </c>
      <c r="D98" s="214"/>
      <c r="E98" s="178"/>
      <c r="F98" s="178"/>
      <c r="G98" s="178"/>
      <c r="H98" s="178">
        <v>2100</v>
      </c>
      <c r="I98" s="214"/>
      <c r="J98" s="178"/>
      <c r="K98" s="178"/>
      <c r="L98" s="178"/>
      <c r="M98" s="210">
        <v>2400</v>
      </c>
      <c r="N98" s="215"/>
      <c r="O98" s="178"/>
      <c r="P98" s="178"/>
      <c r="Q98" s="178"/>
      <c r="R98" s="210">
        <v>2800</v>
      </c>
    </row>
    <row r="99" spans="2:18" ht="33.75" thickBot="1">
      <c r="B99" s="32"/>
      <c r="C99" s="170" t="s">
        <v>18</v>
      </c>
      <c r="D99" s="214"/>
      <c r="E99" s="286">
        <v>1</v>
      </c>
      <c r="F99" s="286">
        <f>F97/E97</f>
        <v>0.76251727437014982</v>
      </c>
      <c r="G99" s="286">
        <f>G97/E97</f>
        <v>3.9736366535558623</v>
      </c>
      <c r="H99" s="286"/>
      <c r="I99" s="214"/>
      <c r="J99" s="286">
        <v>1</v>
      </c>
      <c r="K99" s="286">
        <f>K97/J97</f>
        <v>0.82837930026313222</v>
      </c>
      <c r="L99" s="286">
        <f>L97/J97</f>
        <v>3.99922034889387</v>
      </c>
      <c r="M99" s="287"/>
      <c r="N99" s="215"/>
      <c r="O99" s="286">
        <v>1</v>
      </c>
      <c r="P99" s="286">
        <f>P97/O97</f>
        <v>0.78230616302186873</v>
      </c>
      <c r="Q99" s="286">
        <v>4</v>
      </c>
      <c r="R99" s="287"/>
    </row>
    <row r="100" spans="2:18" ht="33.75" thickBot="1">
      <c r="C100" s="165"/>
      <c r="D100" s="165"/>
      <c r="E100" s="166"/>
      <c r="F100" s="166"/>
      <c r="G100" s="166"/>
      <c r="H100" s="166"/>
      <c r="I100" s="167"/>
      <c r="J100" s="168"/>
      <c r="K100" s="168"/>
      <c r="L100" s="168"/>
      <c r="M100" s="168"/>
      <c r="N100" s="167"/>
      <c r="O100" s="168"/>
      <c r="P100" s="168"/>
      <c r="Q100" s="168"/>
      <c r="R100" s="168"/>
    </row>
    <row r="101" spans="2:18" ht="27" customHeight="1" thickBot="1">
      <c r="B101" s="327" t="s">
        <v>306</v>
      </c>
      <c r="C101" s="169" t="s">
        <v>36</v>
      </c>
      <c r="D101" s="170"/>
      <c r="E101" s="170"/>
      <c r="F101" s="170"/>
      <c r="G101" s="170"/>
      <c r="H101" s="170" t="s">
        <v>19</v>
      </c>
      <c r="I101" s="170"/>
      <c r="J101" s="170"/>
      <c r="K101" s="170"/>
      <c r="L101" s="170"/>
      <c r="M101" s="170"/>
      <c r="N101" s="170"/>
      <c r="O101" s="170"/>
      <c r="P101" s="170"/>
      <c r="Q101" s="170"/>
      <c r="R101" s="171"/>
    </row>
    <row r="102" spans="2:18" ht="33.75" thickBot="1">
      <c r="B102" s="328"/>
      <c r="C102" s="197"/>
      <c r="D102" s="174"/>
      <c r="E102" s="11"/>
      <c r="F102" s="12" t="s">
        <v>152</v>
      </c>
      <c r="G102" s="12"/>
      <c r="H102" s="171"/>
      <c r="I102" s="11"/>
      <c r="J102" s="11"/>
      <c r="K102" s="12" t="s">
        <v>153</v>
      </c>
      <c r="L102" s="12"/>
      <c r="M102" s="173"/>
      <c r="N102" s="174"/>
      <c r="O102" s="11"/>
      <c r="P102" s="12" t="s">
        <v>154</v>
      </c>
      <c r="Q102" s="12"/>
      <c r="R102" s="171"/>
    </row>
    <row r="103" spans="2:18" ht="34.15" customHeight="1" thickBot="1">
      <c r="B103" s="328"/>
      <c r="C103" s="175" t="s">
        <v>20</v>
      </c>
      <c r="D103" s="180" t="s">
        <v>37</v>
      </c>
      <c r="E103" s="177" t="s">
        <v>68</v>
      </c>
      <c r="F103" s="177" t="s">
        <v>69</v>
      </c>
      <c r="G103" s="178" t="s">
        <v>70</v>
      </c>
      <c r="H103" s="179" t="s">
        <v>72</v>
      </c>
      <c r="I103" s="180" t="s">
        <v>37</v>
      </c>
      <c r="J103" s="177" t="s">
        <v>68</v>
      </c>
      <c r="K103" s="177" t="s">
        <v>69</v>
      </c>
      <c r="L103" s="178" t="s">
        <v>70</v>
      </c>
      <c r="M103" s="179" t="s">
        <v>72</v>
      </c>
      <c r="N103" s="76" t="s">
        <v>37</v>
      </c>
      <c r="O103" s="181" t="s">
        <v>68</v>
      </c>
      <c r="P103" s="181" t="s">
        <v>69</v>
      </c>
      <c r="Q103" s="182" t="s">
        <v>70</v>
      </c>
      <c r="R103" s="183" t="s">
        <v>72</v>
      </c>
    </row>
    <row r="104" spans="2:18">
      <c r="B104" s="18"/>
      <c r="C104" s="161"/>
      <c r="D104" s="184"/>
      <c r="E104" s="185"/>
      <c r="F104" s="185"/>
      <c r="G104" s="185"/>
      <c r="H104" s="187"/>
      <c r="I104" s="188"/>
      <c r="J104" s="185"/>
      <c r="K104" s="185"/>
      <c r="L104" s="185"/>
      <c r="M104" s="189"/>
      <c r="N104" s="184"/>
      <c r="O104" s="185"/>
      <c r="P104" s="185"/>
      <c r="Q104" s="185"/>
      <c r="R104" s="187"/>
    </row>
    <row r="105" spans="2:18">
      <c r="B105" s="22" t="s">
        <v>254</v>
      </c>
      <c r="C105" s="161" t="s">
        <v>2</v>
      </c>
      <c r="D105" s="23">
        <v>70</v>
      </c>
      <c r="E105" s="24">
        <v>7.77</v>
      </c>
      <c r="F105" s="24">
        <v>10.43</v>
      </c>
      <c r="G105" s="24">
        <v>3.92</v>
      </c>
      <c r="H105" s="25">
        <v>140</v>
      </c>
      <c r="I105" s="162">
        <v>100</v>
      </c>
      <c r="J105" s="24">
        <v>11.1</v>
      </c>
      <c r="K105" s="24">
        <v>14.9</v>
      </c>
      <c r="L105" s="24">
        <v>5.6</v>
      </c>
      <c r="M105" s="163">
        <v>200</v>
      </c>
      <c r="N105" s="23">
        <v>100</v>
      </c>
      <c r="O105" s="24">
        <v>11.1</v>
      </c>
      <c r="P105" s="24">
        <v>14.9</v>
      </c>
      <c r="Q105" s="24">
        <v>5.6</v>
      </c>
      <c r="R105" s="25">
        <v>200</v>
      </c>
    </row>
    <row r="106" spans="2:18">
      <c r="B106" s="22" t="s">
        <v>252</v>
      </c>
      <c r="C106" s="161" t="s">
        <v>310</v>
      </c>
      <c r="D106" s="23">
        <v>150</v>
      </c>
      <c r="E106" s="24">
        <v>5.7</v>
      </c>
      <c r="F106" s="24">
        <v>4.95</v>
      </c>
      <c r="G106" s="24">
        <v>27.9</v>
      </c>
      <c r="H106" s="25">
        <v>177.75</v>
      </c>
      <c r="I106" s="162">
        <v>200</v>
      </c>
      <c r="J106" s="24">
        <v>7.5</v>
      </c>
      <c r="K106" s="24">
        <v>6.5</v>
      </c>
      <c r="L106" s="24">
        <v>37.1</v>
      </c>
      <c r="M106" s="163">
        <v>237</v>
      </c>
      <c r="N106" s="23">
        <v>250</v>
      </c>
      <c r="O106" s="24">
        <v>9.3800000000000008</v>
      </c>
      <c r="P106" s="24">
        <v>8.1300000000000008</v>
      </c>
      <c r="Q106" s="24">
        <v>46.38</v>
      </c>
      <c r="R106" s="25">
        <v>296.25</v>
      </c>
    </row>
    <row r="107" spans="2:18">
      <c r="B107" s="22" t="s">
        <v>397</v>
      </c>
      <c r="C107" s="161" t="s">
        <v>439</v>
      </c>
      <c r="D107" s="23">
        <v>200</v>
      </c>
      <c r="E107" s="24">
        <v>5.2</v>
      </c>
      <c r="F107" s="24">
        <v>4.46</v>
      </c>
      <c r="G107" s="24">
        <v>22.1</v>
      </c>
      <c r="H107" s="25">
        <v>149.34</v>
      </c>
      <c r="I107" s="162">
        <v>200</v>
      </c>
      <c r="J107" s="24">
        <v>5.2</v>
      </c>
      <c r="K107" s="24">
        <v>4.46</v>
      </c>
      <c r="L107" s="24">
        <v>22.1</v>
      </c>
      <c r="M107" s="163">
        <v>149.34</v>
      </c>
      <c r="N107" s="23">
        <v>200</v>
      </c>
      <c r="O107" s="24">
        <v>5.2</v>
      </c>
      <c r="P107" s="24">
        <v>4.46</v>
      </c>
      <c r="Q107" s="24">
        <v>22.1</v>
      </c>
      <c r="R107" s="25">
        <v>149.34</v>
      </c>
    </row>
    <row r="108" spans="2:18">
      <c r="B108" s="22"/>
      <c r="C108" s="161" t="s">
        <v>181</v>
      </c>
      <c r="D108" s="23">
        <v>30</v>
      </c>
      <c r="E108" s="24">
        <v>2.34</v>
      </c>
      <c r="F108" s="24">
        <v>0.31500000000000006</v>
      </c>
      <c r="G108" s="24">
        <v>14.68</v>
      </c>
      <c r="H108" s="25">
        <v>73.2</v>
      </c>
      <c r="I108" s="162">
        <v>50</v>
      </c>
      <c r="J108" s="24">
        <v>3.9</v>
      </c>
      <c r="K108" s="24">
        <v>0.7</v>
      </c>
      <c r="L108" s="24">
        <v>24.46</v>
      </c>
      <c r="M108" s="163">
        <v>122</v>
      </c>
      <c r="N108" s="23">
        <v>50</v>
      </c>
      <c r="O108" s="24">
        <v>3.9</v>
      </c>
      <c r="P108" s="24">
        <v>0.7</v>
      </c>
      <c r="Q108" s="24">
        <v>24.46</v>
      </c>
      <c r="R108" s="25">
        <v>122</v>
      </c>
    </row>
    <row r="109" spans="2:18">
      <c r="B109" s="22" t="s">
        <v>246</v>
      </c>
      <c r="C109" s="161" t="s">
        <v>308</v>
      </c>
      <c r="D109" s="23">
        <v>15</v>
      </c>
      <c r="E109" s="24">
        <v>0.12</v>
      </c>
      <c r="F109" s="24">
        <v>10.8</v>
      </c>
      <c r="G109" s="24">
        <v>0.3</v>
      </c>
      <c r="H109" s="25">
        <v>99.3</v>
      </c>
      <c r="I109" s="162">
        <v>15</v>
      </c>
      <c r="J109" s="24">
        <v>0.12</v>
      </c>
      <c r="K109" s="24">
        <v>10.8</v>
      </c>
      <c r="L109" s="24">
        <v>0.3</v>
      </c>
      <c r="M109" s="163">
        <v>99.3</v>
      </c>
      <c r="N109" s="23">
        <v>15</v>
      </c>
      <c r="O109" s="24">
        <v>0.12</v>
      </c>
      <c r="P109" s="24">
        <v>10.8</v>
      </c>
      <c r="Q109" s="24">
        <v>0.3</v>
      </c>
      <c r="R109" s="25">
        <v>99.3</v>
      </c>
    </row>
    <row r="110" spans="2:18" ht="33.75" thickBot="1">
      <c r="B110" s="22"/>
      <c r="C110" s="161"/>
      <c r="D110" s="221"/>
      <c r="E110" s="77"/>
      <c r="F110" s="77"/>
      <c r="G110" s="77"/>
      <c r="H110" s="79"/>
      <c r="I110" s="202"/>
      <c r="J110" s="207"/>
      <c r="K110" s="207"/>
      <c r="L110" s="207"/>
      <c r="M110" s="211"/>
      <c r="N110" s="76"/>
      <c r="O110" s="77"/>
      <c r="P110" s="77"/>
      <c r="Q110" s="77"/>
      <c r="R110" s="79"/>
    </row>
    <row r="111" spans="2:18" ht="33.75" thickBot="1">
      <c r="B111" s="32"/>
      <c r="C111" s="193" t="s">
        <v>221</v>
      </c>
      <c r="D111" s="194">
        <f>H111/H142*100</f>
        <v>23.104991999112041</v>
      </c>
      <c r="E111" s="177">
        <f>SUM(E106:E110)</f>
        <v>13.36</v>
      </c>
      <c r="F111" s="177">
        <f>SUM(F106:F110)</f>
        <v>20.524999999999999</v>
      </c>
      <c r="G111" s="178">
        <f>SUM(G106:G110)</f>
        <v>64.98</v>
      </c>
      <c r="H111" s="179">
        <f>SUM(H106:H110)</f>
        <v>499.59000000000003</v>
      </c>
      <c r="I111" s="195">
        <f>M111/M142*100</f>
        <v>24.895524344876183</v>
      </c>
      <c r="J111" s="177">
        <f>SUM(J106:J110)</f>
        <v>16.72</v>
      </c>
      <c r="K111" s="177">
        <f>SUM(K106:K110)</f>
        <v>22.46</v>
      </c>
      <c r="L111" s="178">
        <f>SUM(L106:L110)</f>
        <v>83.96</v>
      </c>
      <c r="M111" s="196">
        <f>SUM(M106:M110)</f>
        <v>607.64</v>
      </c>
      <c r="N111" s="194">
        <f>R111/R142*100</f>
        <v>23.06955216239216</v>
      </c>
      <c r="O111" s="177">
        <f>SUM(O106:O110)</f>
        <v>18.600000000000001</v>
      </c>
      <c r="P111" s="177">
        <f>SUM(P106:P110)</f>
        <v>24.09</v>
      </c>
      <c r="Q111" s="178">
        <f>SUM(Q106:Q110)</f>
        <v>93.24</v>
      </c>
      <c r="R111" s="179">
        <f>SUM(R106:R110)</f>
        <v>666.89</v>
      </c>
    </row>
    <row r="112" spans="2:18">
      <c r="B112" s="22"/>
      <c r="C112" s="197"/>
      <c r="D112" s="218"/>
      <c r="E112" s="204"/>
      <c r="F112" s="205"/>
      <c r="G112" s="204"/>
      <c r="H112" s="219"/>
      <c r="I112" s="231"/>
      <c r="J112" s="204"/>
      <c r="K112" s="205"/>
      <c r="L112" s="204"/>
      <c r="M112" s="205"/>
      <c r="N112" s="218"/>
      <c r="O112" s="204"/>
      <c r="P112" s="205"/>
      <c r="Q112" s="204"/>
      <c r="R112" s="219"/>
    </row>
    <row r="113" spans="2:18">
      <c r="B113" s="22"/>
      <c r="C113" s="161" t="s">
        <v>432</v>
      </c>
      <c r="D113" s="23">
        <v>200</v>
      </c>
      <c r="E113" s="24">
        <v>0.8</v>
      </c>
      <c r="F113" s="24">
        <v>0</v>
      </c>
      <c r="G113" s="24">
        <v>23.4</v>
      </c>
      <c r="H113" s="25">
        <v>100</v>
      </c>
      <c r="I113" s="162">
        <v>200</v>
      </c>
      <c r="J113" s="24">
        <v>0.8</v>
      </c>
      <c r="K113" s="24">
        <v>0</v>
      </c>
      <c r="L113" s="24">
        <v>23.4</v>
      </c>
      <c r="M113" s="163">
        <v>100</v>
      </c>
      <c r="N113" s="23">
        <v>200</v>
      </c>
      <c r="O113" s="24">
        <v>0.8</v>
      </c>
      <c r="P113" s="24">
        <v>1.08</v>
      </c>
      <c r="Q113" s="24">
        <v>46.8</v>
      </c>
      <c r="R113" s="25">
        <v>100</v>
      </c>
    </row>
    <row r="114" spans="2:18">
      <c r="B114" s="22"/>
      <c r="C114" s="161" t="s">
        <v>140</v>
      </c>
      <c r="D114" s="23">
        <v>20</v>
      </c>
      <c r="E114" s="24">
        <v>0</v>
      </c>
      <c r="F114" s="24">
        <v>0</v>
      </c>
      <c r="G114" s="24">
        <v>16.2</v>
      </c>
      <c r="H114" s="25">
        <v>60</v>
      </c>
      <c r="I114" s="162">
        <v>30</v>
      </c>
      <c r="J114" s="24">
        <v>0</v>
      </c>
      <c r="K114" s="24">
        <v>0</v>
      </c>
      <c r="L114" s="24">
        <v>24.3</v>
      </c>
      <c r="M114" s="163">
        <v>90</v>
      </c>
      <c r="N114" s="23">
        <v>30</v>
      </c>
      <c r="O114" s="24">
        <v>0</v>
      </c>
      <c r="P114" s="24">
        <v>0</v>
      </c>
      <c r="Q114" s="24">
        <v>24.3</v>
      </c>
      <c r="R114" s="25">
        <v>90</v>
      </c>
    </row>
    <row r="115" spans="2:18">
      <c r="B115" s="22" t="s">
        <v>235</v>
      </c>
      <c r="C115" s="161" t="s">
        <v>41</v>
      </c>
      <c r="D115" s="23">
        <v>100</v>
      </c>
      <c r="E115" s="24">
        <v>0.4</v>
      </c>
      <c r="F115" s="24">
        <v>0.1</v>
      </c>
      <c r="G115" s="24">
        <v>15</v>
      </c>
      <c r="H115" s="25">
        <v>57</v>
      </c>
      <c r="I115" s="23">
        <v>100</v>
      </c>
      <c r="J115" s="24">
        <v>0.4</v>
      </c>
      <c r="K115" s="24">
        <v>0.1</v>
      </c>
      <c r="L115" s="24">
        <v>15</v>
      </c>
      <c r="M115" s="25">
        <v>57</v>
      </c>
      <c r="N115" s="23">
        <v>150</v>
      </c>
      <c r="O115" s="24">
        <v>0.6</v>
      </c>
      <c r="P115" s="24">
        <v>0.15</v>
      </c>
      <c r="Q115" s="24">
        <v>22.5</v>
      </c>
      <c r="R115" s="25">
        <v>85.5</v>
      </c>
    </row>
    <row r="116" spans="2:18" ht="33.75" thickBot="1">
      <c r="B116" s="22"/>
      <c r="C116" s="197"/>
      <c r="D116" s="221"/>
      <c r="E116" s="181"/>
      <c r="F116" s="182"/>
      <c r="G116" s="181"/>
      <c r="H116" s="222"/>
      <c r="I116" s="209"/>
      <c r="J116" s="199"/>
      <c r="K116" s="200"/>
      <c r="L116" s="199"/>
      <c r="M116" s="200"/>
      <c r="N116" s="221"/>
      <c r="O116" s="181"/>
      <c r="P116" s="182"/>
      <c r="Q116" s="181"/>
      <c r="R116" s="222"/>
    </row>
    <row r="117" spans="2:18" ht="33.75" thickBot="1">
      <c r="B117" s="32"/>
      <c r="C117" s="193" t="s">
        <v>224</v>
      </c>
      <c r="D117" s="194">
        <f>H117/H142*100</f>
        <v>10.035795880236421</v>
      </c>
      <c r="E117" s="177">
        <f>SUM(E113:E116)</f>
        <v>1.2000000000000002</v>
      </c>
      <c r="F117" s="178">
        <f>SUM(F113:F116)</f>
        <v>0.1</v>
      </c>
      <c r="G117" s="177">
        <f>SUM(G113:G116)</f>
        <v>54.599999999999994</v>
      </c>
      <c r="H117" s="210">
        <f>SUM(H113:H116)</f>
        <v>217</v>
      </c>
      <c r="I117" s="195">
        <f>M117/M142*100</f>
        <v>10.11979875120864</v>
      </c>
      <c r="J117" s="177">
        <f>SUM(J113:J116)</f>
        <v>1.2000000000000002</v>
      </c>
      <c r="K117" s="178">
        <f>SUM(K113:K116)</f>
        <v>0.1</v>
      </c>
      <c r="L117" s="177">
        <f>SUM(L113:L116)</f>
        <v>62.7</v>
      </c>
      <c r="M117" s="178">
        <f>SUM(M113:M116)</f>
        <v>247</v>
      </c>
      <c r="N117" s="194">
        <f>R117/R142*100</f>
        <v>9.5302997806820322</v>
      </c>
      <c r="O117" s="177">
        <f>SUM(O113:O116)</f>
        <v>1.4</v>
      </c>
      <c r="P117" s="178">
        <f>SUM(P113:P116)</f>
        <v>1.23</v>
      </c>
      <c r="Q117" s="177">
        <f>SUM(Q113:Q116)</f>
        <v>93.6</v>
      </c>
      <c r="R117" s="210">
        <f>SUM(R113:R116)</f>
        <v>275.5</v>
      </c>
    </row>
    <row r="118" spans="2:18">
      <c r="B118" s="22"/>
      <c r="C118" s="161"/>
      <c r="D118" s="218"/>
      <c r="E118" s="185"/>
      <c r="F118" s="185"/>
      <c r="G118" s="185"/>
      <c r="H118" s="187"/>
      <c r="I118" s="202"/>
      <c r="J118" s="207"/>
      <c r="K118" s="207"/>
      <c r="L118" s="207"/>
      <c r="M118" s="211"/>
      <c r="N118" s="184"/>
      <c r="O118" s="185"/>
      <c r="P118" s="185"/>
      <c r="Q118" s="185"/>
      <c r="R118" s="187"/>
    </row>
    <row r="119" spans="2:18">
      <c r="B119" s="22" t="s">
        <v>458</v>
      </c>
      <c r="C119" s="161" t="s">
        <v>459</v>
      </c>
      <c r="D119" s="23">
        <v>80</v>
      </c>
      <c r="E119" s="24">
        <v>0.8</v>
      </c>
      <c r="F119" s="24">
        <v>4.16</v>
      </c>
      <c r="G119" s="24">
        <v>8.32</v>
      </c>
      <c r="H119" s="25">
        <v>73.599999999999994</v>
      </c>
      <c r="I119" s="162">
        <v>100</v>
      </c>
      <c r="J119" s="24">
        <v>1</v>
      </c>
      <c r="K119" s="24">
        <v>5.2</v>
      </c>
      <c r="L119" s="24">
        <v>10.4</v>
      </c>
      <c r="M119" s="163">
        <v>92</v>
      </c>
      <c r="N119" s="23">
        <v>100</v>
      </c>
      <c r="O119" s="24">
        <v>1</v>
      </c>
      <c r="P119" s="24">
        <v>5.2</v>
      </c>
      <c r="Q119" s="24">
        <v>10.4</v>
      </c>
      <c r="R119" s="25">
        <v>92</v>
      </c>
    </row>
    <row r="120" spans="2:18">
      <c r="B120" s="22" t="s">
        <v>268</v>
      </c>
      <c r="C120" s="161" t="s">
        <v>376</v>
      </c>
      <c r="D120" s="23">
        <v>250</v>
      </c>
      <c r="E120" s="24">
        <v>2.5</v>
      </c>
      <c r="F120" s="24">
        <v>4.25</v>
      </c>
      <c r="G120" s="24">
        <v>18.25</v>
      </c>
      <c r="H120" s="25">
        <v>120</v>
      </c>
      <c r="I120" s="162">
        <v>300</v>
      </c>
      <c r="J120" s="24">
        <v>3</v>
      </c>
      <c r="K120" s="24">
        <v>5.0999999999999996</v>
      </c>
      <c r="L120" s="24">
        <v>21.9</v>
      </c>
      <c r="M120" s="163">
        <v>144</v>
      </c>
      <c r="N120" s="23">
        <v>350</v>
      </c>
      <c r="O120" s="24">
        <v>3.5</v>
      </c>
      <c r="P120" s="24">
        <v>5.95</v>
      </c>
      <c r="Q120" s="24">
        <v>25.55</v>
      </c>
      <c r="R120" s="25">
        <v>168</v>
      </c>
    </row>
    <row r="121" spans="2:18">
      <c r="B121" s="22" t="s">
        <v>397</v>
      </c>
      <c r="C121" s="161" t="s">
        <v>443</v>
      </c>
      <c r="D121" s="23">
        <v>80</v>
      </c>
      <c r="E121" s="24">
        <v>12.8</v>
      </c>
      <c r="F121" s="24">
        <v>14.4</v>
      </c>
      <c r="G121" s="24">
        <v>2.4500000000000002</v>
      </c>
      <c r="H121" s="25">
        <v>192</v>
      </c>
      <c r="I121" s="162">
        <v>80</v>
      </c>
      <c r="J121" s="24">
        <v>12.8</v>
      </c>
      <c r="K121" s="24">
        <v>14.4</v>
      </c>
      <c r="L121" s="24">
        <v>2.4500000000000002</v>
      </c>
      <c r="M121" s="24">
        <v>192</v>
      </c>
      <c r="N121" s="23">
        <v>100</v>
      </c>
      <c r="O121" s="24">
        <v>16</v>
      </c>
      <c r="P121" s="24">
        <v>18</v>
      </c>
      <c r="Q121" s="24">
        <v>3.06</v>
      </c>
      <c r="R121" s="25">
        <v>240</v>
      </c>
    </row>
    <row r="122" spans="2:18">
      <c r="B122" s="22" t="s">
        <v>239</v>
      </c>
      <c r="C122" s="161" t="s">
        <v>369</v>
      </c>
      <c r="D122" s="23">
        <v>200</v>
      </c>
      <c r="E122" s="24">
        <v>4.8</v>
      </c>
      <c r="F122" s="24">
        <v>6.4</v>
      </c>
      <c r="G122" s="24">
        <v>19</v>
      </c>
      <c r="H122" s="25">
        <v>152</v>
      </c>
      <c r="I122" s="162">
        <v>200</v>
      </c>
      <c r="J122" s="24">
        <v>4.8</v>
      </c>
      <c r="K122" s="24">
        <v>6.4</v>
      </c>
      <c r="L122" s="24">
        <v>19</v>
      </c>
      <c r="M122" s="163">
        <v>152</v>
      </c>
      <c r="N122" s="23">
        <v>200</v>
      </c>
      <c r="O122" s="24">
        <v>4.8</v>
      </c>
      <c r="P122" s="24">
        <v>6.4</v>
      </c>
      <c r="Q122" s="24">
        <v>19</v>
      </c>
      <c r="R122" s="25">
        <v>152</v>
      </c>
    </row>
    <row r="123" spans="2:18">
      <c r="B123" s="22" t="s">
        <v>258</v>
      </c>
      <c r="C123" s="161" t="s">
        <v>259</v>
      </c>
      <c r="D123" s="23">
        <v>200</v>
      </c>
      <c r="E123" s="24">
        <v>0.6</v>
      </c>
      <c r="F123" s="24">
        <v>0</v>
      </c>
      <c r="G123" s="24">
        <v>25.2</v>
      </c>
      <c r="H123" s="25">
        <v>100</v>
      </c>
      <c r="I123" s="162">
        <v>200</v>
      </c>
      <c r="J123" s="24">
        <v>0.6</v>
      </c>
      <c r="K123" s="24">
        <v>0</v>
      </c>
      <c r="L123" s="24">
        <v>25.2</v>
      </c>
      <c r="M123" s="163">
        <v>100</v>
      </c>
      <c r="N123" s="23">
        <v>200</v>
      </c>
      <c r="O123" s="24">
        <v>0.6</v>
      </c>
      <c r="P123" s="24">
        <v>0</v>
      </c>
      <c r="Q123" s="24">
        <v>25.2</v>
      </c>
      <c r="R123" s="25">
        <v>100</v>
      </c>
    </row>
    <row r="124" spans="2:18">
      <c r="B124" s="22"/>
      <c r="C124" s="161" t="s">
        <v>39</v>
      </c>
      <c r="D124" s="23">
        <v>60</v>
      </c>
      <c r="E124" s="24">
        <v>3.96</v>
      </c>
      <c r="F124" s="24">
        <v>0.72</v>
      </c>
      <c r="G124" s="24">
        <v>31.2</v>
      </c>
      <c r="H124" s="25">
        <v>108.3</v>
      </c>
      <c r="I124" s="162">
        <v>70</v>
      </c>
      <c r="J124" s="24">
        <v>4.62</v>
      </c>
      <c r="K124" s="24">
        <v>0.84</v>
      </c>
      <c r="L124" s="24">
        <v>36.4</v>
      </c>
      <c r="M124" s="24">
        <v>126.35</v>
      </c>
      <c r="N124" s="23">
        <v>70</v>
      </c>
      <c r="O124" s="24">
        <v>4.62</v>
      </c>
      <c r="P124" s="24">
        <v>0.84</v>
      </c>
      <c r="Q124" s="24">
        <v>36.4</v>
      </c>
      <c r="R124" s="25">
        <v>126.35</v>
      </c>
    </row>
    <row r="125" spans="2:18" ht="33.75" thickBot="1">
      <c r="B125" s="22"/>
      <c r="C125" s="161"/>
      <c r="D125" s="198"/>
      <c r="E125" s="207"/>
      <c r="F125" s="207"/>
      <c r="G125" s="207"/>
      <c r="H125" s="229"/>
      <c r="I125" s="202"/>
      <c r="J125" s="207"/>
      <c r="K125" s="211"/>
      <c r="L125" s="211"/>
      <c r="M125" s="211"/>
      <c r="N125" s="76"/>
      <c r="O125" s="77"/>
      <c r="P125" s="192"/>
      <c r="Q125" s="192"/>
      <c r="R125" s="79"/>
    </row>
    <row r="126" spans="2:18" ht="33.75" thickBot="1">
      <c r="B126" s="32"/>
      <c r="C126" s="193" t="s">
        <v>208</v>
      </c>
      <c r="D126" s="194">
        <f>H126/H142*100</f>
        <v>34.49631404178961</v>
      </c>
      <c r="E126" s="177">
        <f>SUM(E119:E125)</f>
        <v>25.460000000000004</v>
      </c>
      <c r="F126" s="177">
        <f>SUM(F119:F125)</f>
        <v>29.93</v>
      </c>
      <c r="G126" s="178">
        <f>SUM(G119:G125)</f>
        <v>104.42</v>
      </c>
      <c r="H126" s="179">
        <f>SUM(H119:H125)</f>
        <v>745.9</v>
      </c>
      <c r="I126" s="195">
        <f>M126/M142*100</f>
        <v>33.03684098395582</v>
      </c>
      <c r="J126" s="177">
        <f>SUM(J119:J125)</f>
        <v>26.820000000000004</v>
      </c>
      <c r="K126" s="177">
        <f>SUM(K119:K125)</f>
        <v>31.94</v>
      </c>
      <c r="L126" s="178">
        <f>SUM(L119:L125)</f>
        <v>115.35</v>
      </c>
      <c r="M126" s="196">
        <f>SUM(M119:M125)</f>
        <v>806.35</v>
      </c>
      <c r="N126" s="194">
        <f>R126/R142*100</f>
        <v>30.384532894236159</v>
      </c>
      <c r="O126" s="177">
        <f>SUM(O119:O125)</f>
        <v>30.520000000000003</v>
      </c>
      <c r="P126" s="177">
        <f>SUM(P119:P125)</f>
        <v>36.39</v>
      </c>
      <c r="Q126" s="178">
        <f>SUM(Q119:Q125)</f>
        <v>119.61000000000001</v>
      </c>
      <c r="R126" s="179">
        <f>SUM(R119:R125)</f>
        <v>878.35</v>
      </c>
    </row>
    <row r="127" spans="2:18">
      <c r="B127" s="22"/>
      <c r="C127" s="212"/>
      <c r="D127" s="184"/>
      <c r="E127" s="185"/>
      <c r="F127" s="185"/>
      <c r="G127" s="186"/>
      <c r="H127" s="187"/>
      <c r="I127" s="231"/>
      <c r="J127" s="185"/>
      <c r="K127" s="186"/>
      <c r="L127" s="185"/>
      <c r="M127" s="186"/>
      <c r="N127" s="218"/>
      <c r="O127" s="185"/>
      <c r="P127" s="185"/>
      <c r="Q127" s="185"/>
      <c r="R127" s="187"/>
    </row>
    <row r="128" spans="2:18">
      <c r="B128" s="22" t="s">
        <v>228</v>
      </c>
      <c r="C128" s="161" t="s">
        <v>229</v>
      </c>
      <c r="D128" s="23">
        <v>70</v>
      </c>
      <c r="E128" s="24">
        <v>8.0266666666666673</v>
      </c>
      <c r="F128" s="24">
        <v>11.666666666666666</v>
      </c>
      <c r="G128" s="24">
        <v>1.0266666666666668</v>
      </c>
      <c r="H128" s="25">
        <v>141.4</v>
      </c>
      <c r="I128" s="162">
        <v>70</v>
      </c>
      <c r="J128" s="24">
        <v>8.0266666666666673</v>
      </c>
      <c r="K128" s="24">
        <v>11.666666666666666</v>
      </c>
      <c r="L128" s="24">
        <v>1.0266666666666668</v>
      </c>
      <c r="M128" s="163">
        <v>141.4</v>
      </c>
      <c r="N128" s="23">
        <v>100</v>
      </c>
      <c r="O128" s="24">
        <v>11.47</v>
      </c>
      <c r="P128" s="24">
        <v>16.670000000000002</v>
      </c>
      <c r="Q128" s="24">
        <v>1.47</v>
      </c>
      <c r="R128" s="25">
        <v>202</v>
      </c>
    </row>
    <row r="129" spans="2:18">
      <c r="B129" s="22" t="s">
        <v>403</v>
      </c>
      <c r="C129" s="161" t="s">
        <v>402</v>
      </c>
      <c r="D129" s="23">
        <v>150</v>
      </c>
      <c r="E129" s="24">
        <v>3.6</v>
      </c>
      <c r="F129" s="24">
        <v>3.3</v>
      </c>
      <c r="G129" s="24">
        <v>26.85</v>
      </c>
      <c r="H129" s="25">
        <v>156</v>
      </c>
      <c r="I129" s="162">
        <v>180</v>
      </c>
      <c r="J129" s="24">
        <v>4.32</v>
      </c>
      <c r="K129" s="24">
        <v>3.96</v>
      </c>
      <c r="L129" s="24">
        <v>32.22</v>
      </c>
      <c r="M129" s="163">
        <v>187.2</v>
      </c>
      <c r="N129" s="23">
        <v>180</v>
      </c>
      <c r="O129" s="24">
        <v>4.32</v>
      </c>
      <c r="P129" s="24">
        <v>3.96</v>
      </c>
      <c r="Q129" s="24">
        <v>32.22</v>
      </c>
      <c r="R129" s="25">
        <v>187.2</v>
      </c>
    </row>
    <row r="130" spans="2:18">
      <c r="B130" s="22" t="s">
        <v>444</v>
      </c>
      <c r="C130" s="161" t="s">
        <v>445</v>
      </c>
      <c r="D130" s="23" t="s">
        <v>446</v>
      </c>
      <c r="E130" s="24">
        <v>0.25</v>
      </c>
      <c r="F130" s="24">
        <v>0.05</v>
      </c>
      <c r="G130" s="24">
        <v>12</v>
      </c>
      <c r="H130" s="25">
        <v>51.5</v>
      </c>
      <c r="I130" s="23" t="s">
        <v>446</v>
      </c>
      <c r="J130" s="24">
        <v>0.25</v>
      </c>
      <c r="K130" s="24">
        <v>0.05</v>
      </c>
      <c r="L130" s="24">
        <v>12</v>
      </c>
      <c r="M130" s="25">
        <v>51.5</v>
      </c>
      <c r="N130" s="23" t="s">
        <v>446</v>
      </c>
      <c r="O130" s="24">
        <v>0.25</v>
      </c>
      <c r="P130" s="24">
        <v>0.05</v>
      </c>
      <c r="Q130" s="24">
        <v>12</v>
      </c>
      <c r="R130" s="25">
        <v>51.5</v>
      </c>
    </row>
    <row r="131" spans="2:18">
      <c r="B131" s="22"/>
      <c r="C131" s="161" t="s">
        <v>39</v>
      </c>
      <c r="D131" s="23">
        <v>40</v>
      </c>
      <c r="E131" s="24">
        <v>2.64</v>
      </c>
      <c r="F131" s="24">
        <v>0.48</v>
      </c>
      <c r="G131" s="24">
        <v>20.8</v>
      </c>
      <c r="H131" s="25">
        <v>72.27</v>
      </c>
      <c r="I131" s="162">
        <v>40</v>
      </c>
      <c r="J131" s="24">
        <v>2.64</v>
      </c>
      <c r="K131" s="24">
        <v>0.48</v>
      </c>
      <c r="L131" s="24">
        <v>20.8</v>
      </c>
      <c r="M131" s="163">
        <v>72.27</v>
      </c>
      <c r="N131" s="23">
        <v>50</v>
      </c>
      <c r="O131" s="24">
        <v>3.3</v>
      </c>
      <c r="P131" s="24">
        <v>0.6</v>
      </c>
      <c r="Q131" s="24">
        <v>26</v>
      </c>
      <c r="R131" s="25">
        <v>90.34</v>
      </c>
    </row>
    <row r="132" spans="2:18">
      <c r="B132" s="22"/>
      <c r="C132" s="161" t="s">
        <v>181</v>
      </c>
      <c r="D132" s="23">
        <v>30</v>
      </c>
      <c r="E132" s="24">
        <v>2.34</v>
      </c>
      <c r="F132" s="24">
        <f>K132/4*3</f>
        <v>0.42000000000000004</v>
      </c>
      <c r="G132" s="24">
        <v>14.68</v>
      </c>
      <c r="H132" s="25">
        <v>73.2</v>
      </c>
      <c r="I132" s="162">
        <v>40</v>
      </c>
      <c r="J132" s="24">
        <v>3.12</v>
      </c>
      <c r="K132" s="24">
        <v>0.56000000000000005</v>
      </c>
      <c r="L132" s="24">
        <v>19.57</v>
      </c>
      <c r="M132" s="163">
        <v>97.6</v>
      </c>
      <c r="N132" s="23">
        <v>50</v>
      </c>
      <c r="O132" s="24">
        <v>3.9</v>
      </c>
      <c r="P132" s="24">
        <v>0.7</v>
      </c>
      <c r="Q132" s="24">
        <v>24.46</v>
      </c>
      <c r="R132" s="25">
        <v>122</v>
      </c>
    </row>
    <row r="133" spans="2:18" ht="33.75" thickBot="1">
      <c r="B133" s="22"/>
      <c r="C133" s="161"/>
      <c r="D133" s="76"/>
      <c r="E133" s="77"/>
      <c r="F133" s="77"/>
      <c r="G133" s="77"/>
      <c r="H133" s="79"/>
      <c r="I133" s="191"/>
      <c r="J133" s="77"/>
      <c r="K133" s="77"/>
      <c r="L133" s="77"/>
      <c r="M133" s="192"/>
      <c r="N133" s="76"/>
      <c r="O133" s="77"/>
      <c r="P133" s="77"/>
      <c r="Q133" s="77"/>
      <c r="R133" s="79"/>
    </row>
    <row r="134" spans="2:18" ht="33.75" thickBot="1">
      <c r="B134" s="32"/>
      <c r="C134" s="193" t="s">
        <v>225</v>
      </c>
      <c r="D134" s="194">
        <f>H134/H142*100</f>
        <v>22.86357792309898</v>
      </c>
      <c r="E134" s="177">
        <f>SUM(E128:E133)</f>
        <v>16.856666666666669</v>
      </c>
      <c r="F134" s="177">
        <f>SUM(F128:F133)</f>
        <v>15.916666666666666</v>
      </c>
      <c r="G134" s="178">
        <f>SUM(G128:G133)</f>
        <v>75.356666666666655</v>
      </c>
      <c r="H134" s="179">
        <f>SUM(H128:H133)</f>
        <v>494.36999999999995</v>
      </c>
      <c r="I134" s="194">
        <f t="shared" ref="I134" si="7">M134/M142*100</f>
        <v>22.532735705272128</v>
      </c>
      <c r="J134" s="177">
        <f>SUM(J128:J133)</f>
        <v>18.356666666666669</v>
      </c>
      <c r="K134" s="177">
        <f>SUM(K128:K133)</f>
        <v>16.716666666666665</v>
      </c>
      <c r="L134" s="178">
        <f>SUM(L128:L133)</f>
        <v>85.616666666666674</v>
      </c>
      <c r="M134" s="179">
        <f>SUM(M128:M133)</f>
        <v>549.97</v>
      </c>
      <c r="N134" s="194">
        <f t="shared" ref="N134" si="8">R134/R142*100</f>
        <v>22.590442717882372</v>
      </c>
      <c r="O134" s="177">
        <f>SUM(O128:O133)</f>
        <v>23.24</v>
      </c>
      <c r="P134" s="177">
        <f>SUM(P128:P133)</f>
        <v>21.980000000000004</v>
      </c>
      <c r="Q134" s="178">
        <f>SUM(Q128:Q133)</f>
        <v>96.15</v>
      </c>
      <c r="R134" s="179">
        <f>SUM(R128:R133)</f>
        <v>653.04</v>
      </c>
    </row>
    <row r="135" spans="2:18">
      <c r="B135" s="22"/>
      <c r="C135" s="161"/>
      <c r="D135" s="198"/>
      <c r="E135" s="207"/>
      <c r="F135" s="207"/>
      <c r="G135" s="166"/>
      <c r="H135" s="229"/>
      <c r="I135" s="202"/>
      <c r="J135" s="207"/>
      <c r="K135" s="207"/>
      <c r="L135" s="166"/>
      <c r="M135" s="211"/>
      <c r="N135" s="184"/>
      <c r="O135" s="185"/>
      <c r="P135" s="185"/>
      <c r="Q135" s="186"/>
      <c r="R135" s="187"/>
    </row>
    <row r="136" spans="2:18">
      <c r="B136" s="22" t="s">
        <v>234</v>
      </c>
      <c r="C136" s="161" t="s">
        <v>48</v>
      </c>
      <c r="D136" s="23">
        <v>180</v>
      </c>
      <c r="E136" s="24">
        <v>5.04</v>
      </c>
      <c r="F136" s="24">
        <v>5.76</v>
      </c>
      <c r="G136" s="24">
        <v>7.38</v>
      </c>
      <c r="H136" s="25">
        <v>100.8</v>
      </c>
      <c r="I136" s="162">
        <v>180</v>
      </c>
      <c r="J136" s="24">
        <v>5.04</v>
      </c>
      <c r="K136" s="24">
        <v>5.76</v>
      </c>
      <c r="L136" s="24">
        <v>7.38</v>
      </c>
      <c r="M136" s="163">
        <v>100.8</v>
      </c>
      <c r="N136" s="23">
        <v>180</v>
      </c>
      <c r="O136" s="24">
        <v>5.04</v>
      </c>
      <c r="P136" s="24">
        <v>5.76</v>
      </c>
      <c r="Q136" s="24">
        <v>7.38</v>
      </c>
      <c r="R136" s="25">
        <v>100.8</v>
      </c>
    </row>
    <row r="137" spans="2:18">
      <c r="B137" s="22"/>
      <c r="C137" s="161" t="s">
        <v>181</v>
      </c>
      <c r="D137" s="23">
        <v>30</v>
      </c>
      <c r="E137" s="24">
        <v>2.34</v>
      </c>
      <c r="F137" s="24">
        <v>0.42000000000000004</v>
      </c>
      <c r="G137" s="24">
        <v>14.68</v>
      </c>
      <c r="H137" s="25">
        <v>73.2</v>
      </c>
      <c r="I137" s="162">
        <v>40</v>
      </c>
      <c r="J137" s="24">
        <v>3.12</v>
      </c>
      <c r="K137" s="24">
        <v>0.56000000000000005</v>
      </c>
      <c r="L137" s="24">
        <v>19.57</v>
      </c>
      <c r="M137" s="163">
        <v>97.6</v>
      </c>
      <c r="N137" s="23">
        <v>40</v>
      </c>
      <c r="O137" s="24">
        <v>3.12</v>
      </c>
      <c r="P137" s="24">
        <v>0.56000000000000005</v>
      </c>
      <c r="Q137" s="24">
        <v>19.57</v>
      </c>
      <c r="R137" s="25">
        <v>97.6</v>
      </c>
    </row>
    <row r="138" spans="2:18">
      <c r="B138" s="22"/>
      <c r="C138" s="161" t="s">
        <v>150</v>
      </c>
      <c r="D138" s="23">
        <v>10</v>
      </c>
      <c r="E138" s="24">
        <v>0.08</v>
      </c>
      <c r="F138" s="24">
        <v>0</v>
      </c>
      <c r="G138" s="24">
        <v>8.0299999999999994</v>
      </c>
      <c r="H138" s="24">
        <v>31.4</v>
      </c>
      <c r="I138" s="23">
        <v>10</v>
      </c>
      <c r="J138" s="24">
        <v>0.08</v>
      </c>
      <c r="K138" s="24">
        <v>0</v>
      </c>
      <c r="L138" s="24">
        <v>8.0299999999999994</v>
      </c>
      <c r="M138" s="24">
        <v>31.4</v>
      </c>
      <c r="N138" s="23">
        <v>10</v>
      </c>
      <c r="O138" s="24">
        <v>0.08</v>
      </c>
      <c r="P138" s="24">
        <v>0</v>
      </c>
      <c r="Q138" s="24">
        <v>8.0299999999999994</v>
      </c>
      <c r="R138" s="25">
        <v>31.4</v>
      </c>
    </row>
    <row r="139" spans="2:18" ht="33.75" thickBot="1">
      <c r="B139" s="22"/>
      <c r="C139" s="161"/>
      <c r="D139" s="76"/>
      <c r="E139" s="77"/>
      <c r="F139" s="77"/>
      <c r="G139" s="77"/>
      <c r="H139" s="79"/>
      <c r="I139" s="202"/>
      <c r="J139" s="207"/>
      <c r="K139" s="207"/>
      <c r="L139" s="207"/>
      <c r="M139" s="211"/>
      <c r="N139" s="76"/>
      <c r="O139" s="77"/>
      <c r="P139" s="77"/>
      <c r="Q139" s="77"/>
      <c r="R139" s="79"/>
    </row>
    <row r="140" spans="2:18" ht="33.75" thickBot="1">
      <c r="B140" s="32"/>
      <c r="C140" s="193" t="s">
        <v>209</v>
      </c>
      <c r="D140" s="194">
        <f>H140/H142*100</f>
        <v>9.4993201557629519</v>
      </c>
      <c r="E140" s="177">
        <f>SUM(E136:E139)</f>
        <v>7.46</v>
      </c>
      <c r="F140" s="177">
        <f>SUM(F136:F139)</f>
        <v>6.18</v>
      </c>
      <c r="G140" s="178">
        <f>SUM(G136:G139)</f>
        <v>30.089999999999996</v>
      </c>
      <c r="H140" s="179">
        <f>SUM(H136:H139)</f>
        <v>205.4</v>
      </c>
      <c r="I140" s="194">
        <f>M140/M142*100</f>
        <v>9.4151002146872269</v>
      </c>
      <c r="J140" s="177">
        <f>SUM(J136:J139)</f>
        <v>8.24</v>
      </c>
      <c r="K140" s="177">
        <f>SUM(K136:K139)</f>
        <v>6.32</v>
      </c>
      <c r="L140" s="178">
        <f>SUM(L136:L139)</f>
        <v>34.979999999999997</v>
      </c>
      <c r="M140" s="196">
        <f>SUM(M136:M139)</f>
        <v>229.79999999999998</v>
      </c>
      <c r="N140" s="194">
        <f>R140/R142*100</f>
        <v>7.9494115774981156</v>
      </c>
      <c r="O140" s="177">
        <f>SUM(O136:O139)</f>
        <v>8.24</v>
      </c>
      <c r="P140" s="177">
        <f>SUM(P136:P139)</f>
        <v>6.32</v>
      </c>
      <c r="Q140" s="178">
        <f>SUM(Q136:Q139)</f>
        <v>34.979999999999997</v>
      </c>
      <c r="R140" s="179">
        <f>SUM(R136:R139)</f>
        <v>229.79999999999998</v>
      </c>
    </row>
    <row r="141" spans="2:18" ht="33.75" thickBot="1">
      <c r="B141" s="22"/>
      <c r="C141" s="197"/>
      <c r="D141" s="198"/>
      <c r="E141" s="204"/>
      <c r="F141" s="204"/>
      <c r="G141" s="205"/>
      <c r="H141" s="206"/>
      <c r="I141" s="198"/>
      <c r="J141" s="199"/>
      <c r="K141" s="203"/>
      <c r="L141" s="203"/>
      <c r="M141" s="203"/>
      <c r="N141" s="198"/>
      <c r="O141" s="204"/>
      <c r="P141" s="204"/>
      <c r="Q141" s="205"/>
      <c r="R141" s="206"/>
    </row>
    <row r="142" spans="2:18" ht="33.75" thickBot="1">
      <c r="B142" s="32"/>
      <c r="C142" s="193" t="s">
        <v>210</v>
      </c>
      <c r="D142" s="213">
        <f>D117+D126+D134+D140+D111</f>
        <v>100.00000000000001</v>
      </c>
      <c r="E142" s="177">
        <f>E111+E117+E126+E134+E140</f>
        <v>64.336666666666673</v>
      </c>
      <c r="F142" s="177">
        <f>F111+F117+F126+F134+F140</f>
        <v>72.651666666666671</v>
      </c>
      <c r="G142" s="177">
        <f>G111+G117+G126+G134+G140</f>
        <v>329.44666666666666</v>
      </c>
      <c r="H142" s="179">
        <f>H111+H117+H126+H134+H140</f>
        <v>2162.2599999999998</v>
      </c>
      <c r="I142" s="213">
        <f>I117+I126+I134+I140+I111</f>
        <v>100</v>
      </c>
      <c r="J142" s="177">
        <f>J111+J117+J126+J134+J140</f>
        <v>71.336666666666673</v>
      </c>
      <c r="K142" s="177">
        <f>K111+K117+K126+K134+K140</f>
        <v>77.536666666666662</v>
      </c>
      <c r="L142" s="177">
        <f>L111+L117+L126+L134+L140</f>
        <v>382.60666666666668</v>
      </c>
      <c r="M142" s="196">
        <f>M111+M117+M126+M134+M140</f>
        <v>2440.7600000000002</v>
      </c>
      <c r="N142" s="213">
        <f>N117+N126+N134+N140+N111</f>
        <v>93.524239132690823</v>
      </c>
      <c r="O142" s="177">
        <f>O111+O117+O126+O134+O140</f>
        <v>82</v>
      </c>
      <c r="P142" s="177">
        <f>P111+P117+P126+P134+P140</f>
        <v>90.009999999999991</v>
      </c>
      <c r="Q142" s="177">
        <f>Q111+Q117+Q126+Q134+Q140</f>
        <v>437.58000000000004</v>
      </c>
      <c r="R142" s="179">
        <f>R111+R117+R126+R134+R140+R129</f>
        <v>2890.7799999999997</v>
      </c>
    </row>
    <row r="143" spans="2:18" ht="33.75" thickBot="1">
      <c r="B143" s="32"/>
      <c r="C143" s="193" t="s">
        <v>182</v>
      </c>
      <c r="D143" s="214"/>
      <c r="E143" s="178"/>
      <c r="F143" s="178"/>
      <c r="G143" s="178"/>
      <c r="H143" s="210">
        <v>2100</v>
      </c>
      <c r="I143" s="215"/>
      <c r="J143" s="178"/>
      <c r="K143" s="178"/>
      <c r="L143" s="178"/>
      <c r="M143" s="178">
        <v>2400</v>
      </c>
      <c r="N143" s="214"/>
      <c r="O143" s="178"/>
      <c r="P143" s="178"/>
      <c r="Q143" s="178"/>
      <c r="R143" s="210">
        <v>2800</v>
      </c>
    </row>
    <row r="144" spans="2:18" ht="33.75" thickBot="1">
      <c r="B144" s="54"/>
      <c r="C144" s="193" t="s">
        <v>18</v>
      </c>
      <c r="D144" s="214"/>
      <c r="E144" s="286">
        <v>1</v>
      </c>
      <c r="F144" s="286">
        <f>F142/E142</f>
        <v>1.1292420081861043</v>
      </c>
      <c r="G144" s="286">
        <v>4.4000000000000004</v>
      </c>
      <c r="H144" s="287"/>
      <c r="I144" s="214"/>
      <c r="J144" s="286">
        <v>1</v>
      </c>
      <c r="K144" s="286">
        <f t="shared" ref="K144" si="9">K142/J142</f>
        <v>1.0869118265501609</v>
      </c>
      <c r="L144" s="286">
        <v>4.5</v>
      </c>
      <c r="M144" s="287"/>
      <c r="N144" s="214"/>
      <c r="O144" s="286">
        <v>1</v>
      </c>
      <c r="P144" s="286">
        <f t="shared" ref="P144" si="10">P142/O142</f>
        <v>1.0976829268292683</v>
      </c>
      <c r="Q144" s="286">
        <v>4.5</v>
      </c>
      <c r="R144" s="287"/>
    </row>
    <row r="145" spans="2:18" ht="33.75" thickBot="1">
      <c r="C145" s="165"/>
      <c r="D145" s="165"/>
      <c r="E145" s="166"/>
      <c r="F145" s="166"/>
      <c r="G145" s="166"/>
      <c r="H145" s="166"/>
      <c r="I145" s="167"/>
      <c r="J145" s="168"/>
      <c r="K145" s="168"/>
      <c r="L145" s="168"/>
      <c r="M145" s="168"/>
      <c r="N145" s="167"/>
      <c r="O145" s="168"/>
      <c r="P145" s="168"/>
      <c r="Q145" s="168"/>
      <c r="R145" s="168"/>
    </row>
    <row r="146" spans="2:18" ht="27" customHeight="1" thickBot="1">
      <c r="B146" s="327" t="s">
        <v>306</v>
      </c>
      <c r="C146" s="218" t="s">
        <v>36</v>
      </c>
      <c r="D146" s="193"/>
      <c r="E146" s="170"/>
      <c r="F146" s="170"/>
      <c r="G146" s="170"/>
      <c r="H146" s="170" t="s">
        <v>19</v>
      </c>
      <c r="I146" s="170"/>
      <c r="J146" s="170"/>
      <c r="K146" s="170"/>
      <c r="L146" s="170"/>
      <c r="M146" s="170"/>
      <c r="N146" s="170"/>
      <c r="O146" s="170"/>
      <c r="P146" s="170"/>
      <c r="Q146" s="170"/>
      <c r="R146" s="171"/>
    </row>
    <row r="147" spans="2:18" ht="33.75" thickBot="1">
      <c r="B147" s="328"/>
      <c r="C147" s="197"/>
      <c r="D147" s="174"/>
      <c r="E147" s="11"/>
      <c r="F147" s="12" t="s">
        <v>152</v>
      </c>
      <c r="G147" s="12"/>
      <c r="H147" s="171"/>
      <c r="I147" s="11"/>
      <c r="J147" s="11"/>
      <c r="K147" s="12" t="s">
        <v>153</v>
      </c>
      <c r="L147" s="12"/>
      <c r="M147" s="173"/>
      <c r="N147" s="11"/>
      <c r="O147" s="11"/>
      <c r="P147" s="12" t="s">
        <v>154</v>
      </c>
      <c r="Q147" s="12"/>
      <c r="R147" s="173"/>
    </row>
    <row r="148" spans="2:18" ht="39.6" customHeight="1" thickBot="1">
      <c r="B148" s="328"/>
      <c r="C148" s="221" t="s">
        <v>21</v>
      </c>
      <c r="D148" s="180" t="s">
        <v>37</v>
      </c>
      <c r="E148" s="177" t="s">
        <v>68</v>
      </c>
      <c r="F148" s="177" t="s">
        <v>69</v>
      </c>
      <c r="G148" s="178" t="s">
        <v>70</v>
      </c>
      <c r="H148" s="179" t="s">
        <v>72</v>
      </c>
      <c r="I148" s="180" t="s">
        <v>37</v>
      </c>
      <c r="J148" s="177" t="s">
        <v>68</v>
      </c>
      <c r="K148" s="177" t="s">
        <v>69</v>
      </c>
      <c r="L148" s="178" t="s">
        <v>70</v>
      </c>
      <c r="M148" s="179" t="s">
        <v>72</v>
      </c>
      <c r="N148" s="191" t="s">
        <v>37</v>
      </c>
      <c r="O148" s="181" t="s">
        <v>68</v>
      </c>
      <c r="P148" s="181" t="s">
        <v>69</v>
      </c>
      <c r="Q148" s="182" t="s">
        <v>70</v>
      </c>
      <c r="R148" s="183" t="s">
        <v>72</v>
      </c>
    </row>
    <row r="149" spans="2:18">
      <c r="B149" s="18"/>
      <c r="C149" s="161"/>
      <c r="D149" s="184"/>
      <c r="E149" s="185"/>
      <c r="F149" s="185"/>
      <c r="G149" s="185"/>
      <c r="H149" s="187"/>
      <c r="I149" s="188"/>
      <c r="J149" s="185"/>
      <c r="K149" s="185"/>
      <c r="L149" s="185"/>
      <c r="M149" s="189"/>
      <c r="N149" s="184"/>
      <c r="O149" s="185"/>
      <c r="P149" s="185"/>
      <c r="Q149" s="185"/>
      <c r="R149" s="187"/>
    </row>
    <row r="150" spans="2:18">
      <c r="B150" s="22" t="s">
        <v>244</v>
      </c>
      <c r="C150" s="161" t="s">
        <v>9</v>
      </c>
      <c r="D150" s="23">
        <v>180</v>
      </c>
      <c r="E150" s="24">
        <v>27.9</v>
      </c>
      <c r="F150" s="24">
        <v>20.34</v>
      </c>
      <c r="G150" s="24">
        <v>30.6</v>
      </c>
      <c r="H150" s="25">
        <v>417.6</v>
      </c>
      <c r="I150" s="162">
        <v>200</v>
      </c>
      <c r="J150" s="24">
        <v>31</v>
      </c>
      <c r="K150" s="24">
        <v>22.6</v>
      </c>
      <c r="L150" s="24">
        <v>34</v>
      </c>
      <c r="M150" s="163">
        <v>464</v>
      </c>
      <c r="N150" s="23">
        <v>200</v>
      </c>
      <c r="O150" s="24">
        <v>31</v>
      </c>
      <c r="P150" s="24">
        <v>22.6</v>
      </c>
      <c r="Q150" s="24">
        <v>34</v>
      </c>
      <c r="R150" s="25">
        <v>464</v>
      </c>
    </row>
    <row r="151" spans="2:18">
      <c r="B151" s="22" t="s">
        <v>245</v>
      </c>
      <c r="C151" s="161" t="s">
        <v>3</v>
      </c>
      <c r="D151" s="23">
        <v>200</v>
      </c>
      <c r="E151" s="24">
        <v>0.2</v>
      </c>
      <c r="F151" s="24">
        <v>0.04</v>
      </c>
      <c r="G151" s="24">
        <v>10</v>
      </c>
      <c r="H151" s="25">
        <v>41</v>
      </c>
      <c r="I151" s="162">
        <v>200</v>
      </c>
      <c r="J151" s="24">
        <v>0.2</v>
      </c>
      <c r="K151" s="24">
        <v>0.04</v>
      </c>
      <c r="L151" s="24">
        <v>10</v>
      </c>
      <c r="M151" s="163">
        <v>41</v>
      </c>
      <c r="N151" s="23">
        <v>200</v>
      </c>
      <c r="O151" s="24">
        <v>0.2</v>
      </c>
      <c r="P151" s="24">
        <v>0.04</v>
      </c>
      <c r="Q151" s="24">
        <v>10</v>
      </c>
      <c r="R151" s="25">
        <v>41</v>
      </c>
    </row>
    <row r="152" spans="2:18">
      <c r="B152" s="22"/>
      <c r="C152" s="161" t="s">
        <v>181</v>
      </c>
      <c r="D152" s="23">
        <v>20</v>
      </c>
      <c r="E152" s="24">
        <v>1.56</v>
      </c>
      <c r="F152" s="24">
        <v>0.28000000000000003</v>
      </c>
      <c r="G152" s="24">
        <v>9.7899999999999991</v>
      </c>
      <c r="H152" s="25">
        <v>48.8</v>
      </c>
      <c r="I152" s="162">
        <v>20</v>
      </c>
      <c r="J152" s="24">
        <v>1.56</v>
      </c>
      <c r="K152" s="24">
        <v>0.28000000000000003</v>
      </c>
      <c r="L152" s="24">
        <v>9.7899999999999991</v>
      </c>
      <c r="M152" s="163">
        <v>48.8</v>
      </c>
      <c r="N152" s="23">
        <v>40</v>
      </c>
      <c r="O152" s="24">
        <v>3.12</v>
      </c>
      <c r="P152" s="24">
        <v>0.56000000000000005</v>
      </c>
      <c r="Q152" s="24">
        <v>19.57</v>
      </c>
      <c r="R152" s="25">
        <v>97.6</v>
      </c>
    </row>
    <row r="153" spans="2:18" ht="33.75" thickBot="1">
      <c r="B153" s="22"/>
      <c r="C153" s="161"/>
      <c r="D153" s="76"/>
      <c r="E153" s="77"/>
      <c r="F153" s="77"/>
      <c r="G153" s="78"/>
      <c r="H153" s="79"/>
      <c r="I153" s="191"/>
      <c r="J153" s="77"/>
      <c r="K153" s="77"/>
      <c r="L153" s="78"/>
      <c r="M153" s="192"/>
      <c r="N153" s="76"/>
      <c r="O153" s="77"/>
      <c r="P153" s="77"/>
      <c r="Q153" s="78"/>
      <c r="R153" s="79"/>
    </row>
    <row r="154" spans="2:18" ht="33.75" thickBot="1">
      <c r="B154" s="32"/>
      <c r="C154" s="193" t="s">
        <v>221</v>
      </c>
      <c r="D154" s="194">
        <f>H154/H186*100</f>
        <v>20.726954845140156</v>
      </c>
      <c r="E154" s="177">
        <f>SUM(E150:E153)</f>
        <v>29.659999999999997</v>
      </c>
      <c r="F154" s="177">
        <f>SUM(F150:F153)</f>
        <v>20.66</v>
      </c>
      <c r="G154" s="178">
        <f>SUM(G150:G153)</f>
        <v>50.39</v>
      </c>
      <c r="H154" s="179">
        <f>SUM(H150:H153)</f>
        <v>507.40000000000003</v>
      </c>
      <c r="I154" s="195">
        <f>M154/M186*100</f>
        <v>21.713219265091038</v>
      </c>
      <c r="J154" s="177">
        <f>SUM(J150:J153)</f>
        <v>32.76</v>
      </c>
      <c r="K154" s="177">
        <f>SUM(K150:K153)</f>
        <v>22.92</v>
      </c>
      <c r="L154" s="178">
        <f>SUM(L150:L153)</f>
        <v>53.79</v>
      </c>
      <c r="M154" s="196">
        <f>SUM(M150:M153)</f>
        <v>553.79999999999995</v>
      </c>
      <c r="N154" s="194">
        <f>R154/R186*100</f>
        <v>21.365233453998801</v>
      </c>
      <c r="O154" s="177">
        <f>SUM(O150:O153)</f>
        <v>34.32</v>
      </c>
      <c r="P154" s="177">
        <f>SUM(P150:P153)</f>
        <v>23.2</v>
      </c>
      <c r="Q154" s="178">
        <f>SUM(Q150:Q153)</f>
        <v>63.57</v>
      </c>
      <c r="R154" s="179">
        <f>SUM(R150:R153)</f>
        <v>602.6</v>
      </c>
    </row>
    <row r="155" spans="2:18">
      <c r="B155" s="22"/>
      <c r="C155" s="197"/>
      <c r="D155" s="218"/>
      <c r="E155" s="204"/>
      <c r="F155" s="205"/>
      <c r="G155" s="204"/>
      <c r="H155" s="219"/>
      <c r="I155" s="231"/>
      <c r="J155" s="204"/>
      <c r="K155" s="205"/>
      <c r="L155" s="204"/>
      <c r="M155" s="205"/>
      <c r="N155" s="218"/>
      <c r="O155" s="204"/>
      <c r="P155" s="205"/>
      <c r="Q155" s="204"/>
      <c r="R155" s="219"/>
    </row>
    <row r="156" spans="2:18">
      <c r="B156" s="22"/>
      <c r="C156" s="161" t="s">
        <v>433</v>
      </c>
      <c r="D156" s="23">
        <v>200</v>
      </c>
      <c r="E156" s="24">
        <v>5.2</v>
      </c>
      <c r="F156" s="24">
        <v>5.6</v>
      </c>
      <c r="G156" s="24">
        <v>8.6</v>
      </c>
      <c r="H156" s="25">
        <v>104</v>
      </c>
      <c r="I156" s="162">
        <v>200</v>
      </c>
      <c r="J156" s="24">
        <v>5.2</v>
      </c>
      <c r="K156" s="24">
        <v>5.6</v>
      </c>
      <c r="L156" s="24">
        <v>8.6</v>
      </c>
      <c r="M156" s="163">
        <v>104</v>
      </c>
      <c r="N156" s="23">
        <v>200</v>
      </c>
      <c r="O156" s="24">
        <v>5.2</v>
      </c>
      <c r="P156" s="24">
        <v>5.6</v>
      </c>
      <c r="Q156" s="24">
        <v>8.6</v>
      </c>
      <c r="R156" s="25">
        <v>104</v>
      </c>
    </row>
    <row r="157" spans="2:18">
      <c r="B157" s="22"/>
      <c r="C157" s="103" t="s">
        <v>184</v>
      </c>
      <c r="D157" s="23">
        <v>25</v>
      </c>
      <c r="E157" s="24">
        <v>1.4</v>
      </c>
      <c r="F157" s="24">
        <v>6.5</v>
      </c>
      <c r="G157" s="24">
        <v>13.79</v>
      </c>
      <c r="H157" s="25">
        <v>120</v>
      </c>
      <c r="I157" s="162">
        <v>25</v>
      </c>
      <c r="J157" s="24">
        <v>1.4</v>
      </c>
      <c r="K157" s="24">
        <v>6.5</v>
      </c>
      <c r="L157" s="24">
        <v>13.79</v>
      </c>
      <c r="M157" s="163">
        <v>120</v>
      </c>
      <c r="N157" s="23">
        <v>25</v>
      </c>
      <c r="O157" s="24">
        <v>1.4</v>
      </c>
      <c r="P157" s="24">
        <v>6.5</v>
      </c>
      <c r="Q157" s="24">
        <v>13.79</v>
      </c>
      <c r="R157" s="25">
        <v>120</v>
      </c>
    </row>
    <row r="158" spans="2:18">
      <c r="B158" s="22" t="s">
        <v>235</v>
      </c>
      <c r="C158" s="161" t="s">
        <v>41</v>
      </c>
      <c r="D158" s="23">
        <v>100</v>
      </c>
      <c r="E158" s="24">
        <v>0.4</v>
      </c>
      <c r="F158" s="24">
        <v>0.1</v>
      </c>
      <c r="G158" s="24">
        <v>15</v>
      </c>
      <c r="H158" s="25">
        <v>57</v>
      </c>
      <c r="I158" s="23">
        <v>100</v>
      </c>
      <c r="J158" s="24">
        <v>0.4</v>
      </c>
      <c r="K158" s="24">
        <v>0.1</v>
      </c>
      <c r="L158" s="24">
        <v>15</v>
      </c>
      <c r="M158" s="25">
        <v>57</v>
      </c>
      <c r="N158" s="23">
        <v>100</v>
      </c>
      <c r="O158" s="24">
        <v>0.4</v>
      </c>
      <c r="P158" s="24">
        <v>0.1</v>
      </c>
      <c r="Q158" s="24">
        <v>15</v>
      </c>
      <c r="R158" s="25">
        <v>57</v>
      </c>
    </row>
    <row r="159" spans="2:18" ht="33.75" thickBot="1">
      <c r="B159" s="22"/>
      <c r="C159" s="197"/>
      <c r="D159" s="197"/>
      <c r="E159" s="199"/>
      <c r="F159" s="200"/>
      <c r="G159" s="199"/>
      <c r="H159" s="220"/>
      <c r="I159" s="209"/>
      <c r="J159" s="199"/>
      <c r="K159" s="200"/>
      <c r="L159" s="199"/>
      <c r="M159" s="200"/>
      <c r="N159" s="197"/>
      <c r="O159" s="199"/>
      <c r="P159" s="200"/>
      <c r="Q159" s="199"/>
      <c r="R159" s="220"/>
    </row>
    <row r="160" spans="2:18" ht="33.75" thickBot="1">
      <c r="B160" s="32"/>
      <c r="C160" s="193" t="s">
        <v>224</v>
      </c>
      <c r="D160" s="194">
        <f>H160/H186*100</f>
        <v>11.478664389996814</v>
      </c>
      <c r="E160" s="177">
        <f>SUM(E156:E159)</f>
        <v>7</v>
      </c>
      <c r="F160" s="178">
        <f>SUM(F156:F159)</f>
        <v>12.2</v>
      </c>
      <c r="G160" s="177">
        <f>SUM(G156:G159)</f>
        <v>37.39</v>
      </c>
      <c r="H160" s="210">
        <f>SUM(H156:H159)</f>
        <v>281</v>
      </c>
      <c r="I160" s="195">
        <f>M160/M186*100</f>
        <v>11.017361165566237</v>
      </c>
      <c r="J160" s="177">
        <f>SUM(J156:J159)</f>
        <v>7</v>
      </c>
      <c r="K160" s="178">
        <f>SUM(K156:K159)</f>
        <v>12.2</v>
      </c>
      <c r="L160" s="177">
        <f>SUM(L156:L159)</f>
        <v>37.39</v>
      </c>
      <c r="M160" s="178">
        <f>SUM(M156:M159)</f>
        <v>281</v>
      </c>
      <c r="N160" s="194">
        <f>R160/R186*100</f>
        <v>9.9628785273376419</v>
      </c>
      <c r="O160" s="177">
        <f>SUM(O156:O159)</f>
        <v>7</v>
      </c>
      <c r="P160" s="178">
        <f>SUM(P156:P159)</f>
        <v>12.2</v>
      </c>
      <c r="Q160" s="177">
        <f>SUM(Q156:Q159)</f>
        <v>37.39</v>
      </c>
      <c r="R160" s="210">
        <f>SUM(R156:R159)</f>
        <v>281</v>
      </c>
    </row>
    <row r="161" spans="2:18">
      <c r="B161" s="22"/>
      <c r="C161" s="161"/>
      <c r="D161" s="218"/>
      <c r="E161" s="185"/>
      <c r="F161" s="185"/>
      <c r="G161" s="185"/>
      <c r="H161" s="187"/>
      <c r="I161" s="202"/>
      <c r="J161" s="207"/>
      <c r="K161" s="207"/>
      <c r="L161" s="207"/>
      <c r="M161" s="211"/>
      <c r="N161" s="184"/>
      <c r="O161" s="185"/>
      <c r="P161" s="185"/>
      <c r="Q161" s="185"/>
      <c r="R161" s="187"/>
    </row>
    <row r="162" spans="2:18">
      <c r="B162" s="22" t="s">
        <v>460</v>
      </c>
      <c r="C162" s="161" t="s">
        <v>461</v>
      </c>
      <c r="D162" s="23">
        <v>80</v>
      </c>
      <c r="E162" s="24">
        <v>1.44</v>
      </c>
      <c r="F162" s="24">
        <v>8.9600000000000009</v>
      </c>
      <c r="G162" s="24">
        <v>5.2</v>
      </c>
      <c r="H162" s="25">
        <v>107.2</v>
      </c>
      <c r="I162" s="162">
        <v>100</v>
      </c>
      <c r="J162" s="24">
        <v>1.8</v>
      </c>
      <c r="K162" s="24">
        <v>11.2</v>
      </c>
      <c r="L162" s="24">
        <v>6.5</v>
      </c>
      <c r="M162" s="163">
        <v>134</v>
      </c>
      <c r="N162" s="23">
        <v>100</v>
      </c>
      <c r="O162" s="24">
        <v>1.8</v>
      </c>
      <c r="P162" s="24">
        <v>11.2</v>
      </c>
      <c r="Q162" s="24">
        <v>6.5</v>
      </c>
      <c r="R162" s="25">
        <v>134</v>
      </c>
    </row>
    <row r="163" spans="2:18">
      <c r="B163" s="22" t="s">
        <v>260</v>
      </c>
      <c r="C163" s="161" t="s">
        <v>504</v>
      </c>
      <c r="D163" s="23">
        <v>250</v>
      </c>
      <c r="E163" s="24">
        <v>2.25</v>
      </c>
      <c r="F163" s="24">
        <v>6</v>
      </c>
      <c r="G163" s="24">
        <v>9</v>
      </c>
      <c r="H163" s="25">
        <v>100</v>
      </c>
      <c r="I163" s="162">
        <v>300</v>
      </c>
      <c r="J163" s="24">
        <v>2.7</v>
      </c>
      <c r="K163" s="24">
        <v>7.2</v>
      </c>
      <c r="L163" s="24">
        <v>10.8</v>
      </c>
      <c r="M163" s="163">
        <v>120</v>
      </c>
      <c r="N163" s="23">
        <v>350</v>
      </c>
      <c r="O163" s="24">
        <v>3.15</v>
      </c>
      <c r="P163" s="24">
        <v>8.4</v>
      </c>
      <c r="Q163" s="24">
        <v>12.6</v>
      </c>
      <c r="R163" s="25">
        <v>140</v>
      </c>
    </row>
    <row r="164" spans="2:18">
      <c r="B164" s="22"/>
      <c r="C164" s="161" t="s">
        <v>215</v>
      </c>
      <c r="D164" s="23">
        <v>5</v>
      </c>
      <c r="E164" s="24">
        <v>0.13</v>
      </c>
      <c r="F164" s="24">
        <v>0.8</v>
      </c>
      <c r="G164" s="24">
        <v>0.14000000000000001</v>
      </c>
      <c r="H164" s="25">
        <v>8.5</v>
      </c>
      <c r="I164" s="162">
        <v>6</v>
      </c>
      <c r="J164" s="24">
        <v>0.16</v>
      </c>
      <c r="K164" s="24">
        <v>0.96</v>
      </c>
      <c r="L164" s="24">
        <v>0.17</v>
      </c>
      <c r="M164" s="163">
        <v>10.199999999999999</v>
      </c>
      <c r="N164" s="23">
        <v>7</v>
      </c>
      <c r="O164" s="24">
        <v>0.19</v>
      </c>
      <c r="P164" s="24">
        <v>1.1200000000000001</v>
      </c>
      <c r="Q164" s="24">
        <v>0.2</v>
      </c>
      <c r="R164" s="25">
        <v>11.9</v>
      </c>
    </row>
    <row r="165" spans="2:18">
      <c r="B165" s="22" t="s">
        <v>373</v>
      </c>
      <c r="C165" s="161" t="s">
        <v>374</v>
      </c>
      <c r="D165" s="23">
        <v>90</v>
      </c>
      <c r="E165" s="24">
        <v>16.47</v>
      </c>
      <c r="F165" s="24">
        <v>6.3</v>
      </c>
      <c r="G165" s="24">
        <v>3.69</v>
      </c>
      <c r="H165" s="25">
        <v>137.69999999999999</v>
      </c>
      <c r="I165" s="162">
        <v>100</v>
      </c>
      <c r="J165" s="24">
        <v>18.3</v>
      </c>
      <c r="K165" s="24">
        <v>7</v>
      </c>
      <c r="L165" s="24">
        <v>4.0999999999999996</v>
      </c>
      <c r="M165" s="163">
        <v>153</v>
      </c>
      <c r="N165" s="23">
        <v>100</v>
      </c>
      <c r="O165" s="24">
        <v>18.3</v>
      </c>
      <c r="P165" s="24">
        <v>7</v>
      </c>
      <c r="Q165" s="24">
        <v>4.0999999999999996</v>
      </c>
      <c r="R165" s="25">
        <v>153</v>
      </c>
    </row>
    <row r="166" spans="2:18">
      <c r="B166" s="22" t="s">
        <v>250</v>
      </c>
      <c r="C166" s="161" t="s">
        <v>47</v>
      </c>
      <c r="D166" s="23">
        <v>180</v>
      </c>
      <c r="E166" s="24">
        <v>3.78</v>
      </c>
      <c r="F166" s="24">
        <v>5.94</v>
      </c>
      <c r="G166" s="24">
        <v>24.12</v>
      </c>
      <c r="H166" s="25">
        <v>165.6</v>
      </c>
      <c r="I166" s="162">
        <v>200</v>
      </c>
      <c r="J166" s="24">
        <v>4.2</v>
      </c>
      <c r="K166" s="24">
        <v>6.6</v>
      </c>
      <c r="L166" s="24">
        <v>26.8</v>
      </c>
      <c r="M166" s="163">
        <v>184</v>
      </c>
      <c r="N166" s="23">
        <v>200</v>
      </c>
      <c r="O166" s="24">
        <v>4.2</v>
      </c>
      <c r="P166" s="24">
        <v>6.6</v>
      </c>
      <c r="Q166" s="24">
        <v>26.8</v>
      </c>
      <c r="R166" s="25">
        <v>184</v>
      </c>
    </row>
    <row r="167" spans="2:18">
      <c r="B167" s="22" t="s">
        <v>242</v>
      </c>
      <c r="C167" s="161" t="s">
        <v>243</v>
      </c>
      <c r="D167" s="23">
        <v>200</v>
      </c>
      <c r="E167" s="24">
        <v>0.3</v>
      </c>
      <c r="F167" s="24">
        <v>0</v>
      </c>
      <c r="G167" s="24">
        <v>32.4</v>
      </c>
      <c r="H167" s="25">
        <v>130</v>
      </c>
      <c r="I167" s="162">
        <v>200</v>
      </c>
      <c r="J167" s="24">
        <v>0.3</v>
      </c>
      <c r="K167" s="24">
        <v>0</v>
      </c>
      <c r="L167" s="24">
        <v>32.4</v>
      </c>
      <c r="M167" s="163">
        <v>130</v>
      </c>
      <c r="N167" s="23">
        <v>200</v>
      </c>
      <c r="O167" s="24">
        <v>0.3</v>
      </c>
      <c r="P167" s="24">
        <v>0</v>
      </c>
      <c r="Q167" s="24">
        <v>32.4</v>
      </c>
      <c r="R167" s="25">
        <v>130</v>
      </c>
    </row>
    <row r="168" spans="2:18">
      <c r="B168" s="22"/>
      <c r="C168" s="161" t="s">
        <v>214</v>
      </c>
      <c r="D168" s="23">
        <v>70</v>
      </c>
      <c r="E168" s="24">
        <v>4.62</v>
      </c>
      <c r="F168" s="24">
        <v>0.84</v>
      </c>
      <c r="G168" s="24">
        <v>36.4</v>
      </c>
      <c r="H168" s="25">
        <v>126.35</v>
      </c>
      <c r="I168" s="162">
        <v>70</v>
      </c>
      <c r="J168" s="24">
        <v>4.62</v>
      </c>
      <c r="K168" s="24">
        <v>0.84</v>
      </c>
      <c r="L168" s="24">
        <v>36.4</v>
      </c>
      <c r="M168" s="24">
        <v>126.35</v>
      </c>
      <c r="N168" s="23">
        <v>90</v>
      </c>
      <c r="O168" s="24">
        <v>7.65</v>
      </c>
      <c r="P168" s="24">
        <v>0.63</v>
      </c>
      <c r="Q168" s="24">
        <v>45.27</v>
      </c>
      <c r="R168" s="25">
        <v>216</v>
      </c>
    </row>
    <row r="169" spans="2:18" ht="33.75" thickBot="1">
      <c r="B169" s="22"/>
      <c r="C169" s="161"/>
      <c r="D169" s="76"/>
      <c r="E169" s="77"/>
      <c r="F169" s="77"/>
      <c r="G169" s="78"/>
      <c r="H169" s="79"/>
      <c r="I169" s="202"/>
      <c r="J169" s="207"/>
      <c r="K169" s="211"/>
      <c r="L169" s="77"/>
      <c r="M169" s="211"/>
      <c r="N169" s="76"/>
      <c r="O169" s="77"/>
      <c r="P169" s="77"/>
      <c r="Q169" s="78"/>
      <c r="R169" s="79"/>
    </row>
    <row r="170" spans="2:18" ht="33.75" thickBot="1">
      <c r="B170" s="32"/>
      <c r="C170" s="193" t="s">
        <v>208</v>
      </c>
      <c r="D170" s="194">
        <f>H170/H186*100</f>
        <v>31.67253535510331</v>
      </c>
      <c r="E170" s="177">
        <f>SUM(E162:E169)</f>
        <v>28.990000000000002</v>
      </c>
      <c r="F170" s="177">
        <f>SUM(F162:F169)</f>
        <v>28.840000000000003</v>
      </c>
      <c r="G170" s="178">
        <f>SUM(G162:G169)</f>
        <v>110.95000000000002</v>
      </c>
      <c r="H170" s="179">
        <f>SUM(H162:H169)</f>
        <v>775.35</v>
      </c>
      <c r="I170" s="195">
        <f>M170/M186*100</f>
        <v>33.622555400467355</v>
      </c>
      <c r="J170" s="177">
        <f>SUM(J162:J169)</f>
        <v>32.08</v>
      </c>
      <c r="K170" s="177">
        <f>SUM(K162:K169)</f>
        <v>33.800000000000004</v>
      </c>
      <c r="L170" s="178">
        <f>SUM(L162:L169)</f>
        <v>117.17000000000002</v>
      </c>
      <c r="M170" s="196">
        <f>SUM(M162:M169)</f>
        <v>857.55000000000007</v>
      </c>
      <c r="N170" s="194">
        <f>R170/R186*100</f>
        <v>34.352430623264915</v>
      </c>
      <c r="O170" s="177">
        <f>SUM(O162:O169)</f>
        <v>35.590000000000003</v>
      </c>
      <c r="P170" s="177">
        <f>SUM(P162:P169)</f>
        <v>34.950000000000003</v>
      </c>
      <c r="Q170" s="178">
        <f>SUM(Q162:Q169)</f>
        <v>127.87</v>
      </c>
      <c r="R170" s="179">
        <f>SUM(R162:R169)</f>
        <v>968.9</v>
      </c>
    </row>
    <row r="171" spans="2:18">
      <c r="B171" s="22"/>
      <c r="C171" s="197"/>
      <c r="D171" s="184"/>
      <c r="E171" s="204"/>
      <c r="F171" s="204"/>
      <c r="G171" s="205"/>
      <c r="H171" s="232"/>
      <c r="I171" s="218"/>
      <c r="J171" s="204"/>
      <c r="K171" s="205"/>
      <c r="L171" s="204"/>
      <c r="M171" s="219"/>
      <c r="N171" s="218"/>
      <c r="O171" s="204"/>
      <c r="P171" s="204"/>
      <c r="Q171" s="205"/>
      <c r="R171" s="206"/>
    </row>
    <row r="172" spans="2:18">
      <c r="B172" s="22" t="s">
        <v>262</v>
      </c>
      <c r="C172" s="161" t="s">
        <v>263</v>
      </c>
      <c r="D172" s="23">
        <v>80</v>
      </c>
      <c r="E172" s="24">
        <v>9.68</v>
      </c>
      <c r="F172" s="24">
        <v>12.8</v>
      </c>
      <c r="G172" s="24">
        <v>11.28</v>
      </c>
      <c r="H172" s="163">
        <v>199.2</v>
      </c>
      <c r="I172" s="23">
        <v>80</v>
      </c>
      <c r="J172" s="24">
        <v>9.68</v>
      </c>
      <c r="K172" s="24">
        <v>12.8</v>
      </c>
      <c r="L172" s="24">
        <v>11.28</v>
      </c>
      <c r="M172" s="25">
        <v>199.2</v>
      </c>
      <c r="N172" s="23">
        <v>100</v>
      </c>
      <c r="O172" s="24">
        <v>12.1</v>
      </c>
      <c r="P172" s="24">
        <v>16</v>
      </c>
      <c r="Q172" s="24">
        <v>14.1</v>
      </c>
      <c r="R172" s="25">
        <v>249</v>
      </c>
    </row>
    <row r="173" spans="2:18">
      <c r="B173" s="22" t="s">
        <v>264</v>
      </c>
      <c r="C173" s="161" t="s">
        <v>12</v>
      </c>
      <c r="D173" s="23">
        <v>150</v>
      </c>
      <c r="E173" s="24">
        <v>5.0999999999999996</v>
      </c>
      <c r="F173" s="24">
        <v>4.3499999999999996</v>
      </c>
      <c r="G173" s="24">
        <v>30.3</v>
      </c>
      <c r="H173" s="163">
        <v>180</v>
      </c>
      <c r="I173" s="23">
        <v>150</v>
      </c>
      <c r="J173" s="24">
        <v>5.0999999999999996</v>
      </c>
      <c r="K173" s="24">
        <v>4.3499999999999996</v>
      </c>
      <c r="L173" s="24">
        <v>30.3</v>
      </c>
      <c r="M173" s="25">
        <v>180</v>
      </c>
      <c r="N173" s="23">
        <v>200</v>
      </c>
      <c r="O173" s="24">
        <v>6.8</v>
      </c>
      <c r="P173" s="24">
        <v>5.8</v>
      </c>
      <c r="Q173" s="24">
        <v>40.4</v>
      </c>
      <c r="R173" s="25">
        <v>240</v>
      </c>
    </row>
    <row r="174" spans="2:18">
      <c r="B174" s="22" t="s">
        <v>265</v>
      </c>
      <c r="C174" s="161" t="s">
        <v>311</v>
      </c>
      <c r="D174" s="23">
        <v>200</v>
      </c>
      <c r="E174" s="24">
        <v>0.2</v>
      </c>
      <c r="F174" s="24">
        <v>0.2</v>
      </c>
      <c r="G174" s="24">
        <v>21.8</v>
      </c>
      <c r="H174" s="163">
        <v>88</v>
      </c>
      <c r="I174" s="23">
        <v>200</v>
      </c>
      <c r="J174" s="24">
        <v>0.2</v>
      </c>
      <c r="K174" s="24">
        <v>0.2</v>
      </c>
      <c r="L174" s="24">
        <v>21.8</v>
      </c>
      <c r="M174" s="25">
        <v>88</v>
      </c>
      <c r="N174" s="23">
        <v>200</v>
      </c>
      <c r="O174" s="24">
        <v>0.2</v>
      </c>
      <c r="P174" s="24">
        <v>0.2</v>
      </c>
      <c r="Q174" s="24">
        <v>21.8</v>
      </c>
      <c r="R174" s="25">
        <v>88</v>
      </c>
    </row>
    <row r="175" spans="2:18">
      <c r="B175" s="22"/>
      <c r="C175" s="161" t="s">
        <v>39</v>
      </c>
      <c r="D175" s="23">
        <v>40</v>
      </c>
      <c r="E175" s="24">
        <v>2.64</v>
      </c>
      <c r="F175" s="24">
        <v>0.48</v>
      </c>
      <c r="G175" s="24">
        <v>20.8</v>
      </c>
      <c r="H175" s="163">
        <v>72.27</v>
      </c>
      <c r="I175" s="23">
        <v>40</v>
      </c>
      <c r="J175" s="24">
        <v>2.64</v>
      </c>
      <c r="K175" s="24">
        <v>0.48</v>
      </c>
      <c r="L175" s="24">
        <v>20.8</v>
      </c>
      <c r="M175" s="25">
        <v>72.27</v>
      </c>
      <c r="N175" s="23">
        <v>40</v>
      </c>
      <c r="O175" s="24">
        <v>2.64</v>
      </c>
      <c r="P175" s="24">
        <v>0.48</v>
      </c>
      <c r="Q175" s="24">
        <v>20.8</v>
      </c>
      <c r="R175" s="25">
        <v>72.27</v>
      </c>
    </row>
    <row r="176" spans="2:18">
      <c r="B176" s="22"/>
      <c r="C176" s="161" t="s">
        <v>181</v>
      </c>
      <c r="D176" s="23">
        <v>30</v>
      </c>
      <c r="E176" s="24">
        <v>2.34</v>
      </c>
      <c r="F176" s="24">
        <v>0.31500000000000006</v>
      </c>
      <c r="G176" s="24">
        <v>14.68</v>
      </c>
      <c r="H176" s="163">
        <v>73.2</v>
      </c>
      <c r="I176" s="23">
        <v>30</v>
      </c>
      <c r="J176" s="24">
        <v>2.34</v>
      </c>
      <c r="K176" s="24">
        <v>0.31500000000000006</v>
      </c>
      <c r="L176" s="24">
        <v>14.68</v>
      </c>
      <c r="M176" s="25">
        <v>73.2</v>
      </c>
      <c r="N176" s="23">
        <v>30</v>
      </c>
      <c r="O176" s="24">
        <v>2.34</v>
      </c>
      <c r="P176" s="24">
        <v>0.31500000000000006</v>
      </c>
      <c r="Q176" s="24">
        <v>14.68</v>
      </c>
      <c r="R176" s="25">
        <v>73.2</v>
      </c>
    </row>
    <row r="177" spans="2:18" ht="33.75" thickBot="1">
      <c r="B177" s="22"/>
      <c r="C177" s="161"/>
      <c r="D177" s="76"/>
      <c r="E177" s="77"/>
      <c r="F177" s="77"/>
      <c r="G177" s="78"/>
      <c r="H177" s="192"/>
      <c r="I177" s="76"/>
      <c r="J177" s="77"/>
      <c r="K177" s="192"/>
      <c r="L177" s="192"/>
      <c r="M177" s="79"/>
      <c r="N177" s="76"/>
      <c r="O177" s="77"/>
      <c r="P177" s="77"/>
      <c r="Q177" s="78"/>
      <c r="R177" s="79"/>
    </row>
    <row r="178" spans="2:18" ht="33.75" thickBot="1">
      <c r="B178" s="32"/>
      <c r="C178" s="193" t="s">
        <v>225</v>
      </c>
      <c r="D178" s="194">
        <f>H178/H186*100</f>
        <v>25.027164810745013</v>
      </c>
      <c r="E178" s="177">
        <f>SUM(E172:E177)</f>
        <v>19.959999999999997</v>
      </c>
      <c r="F178" s="177">
        <f>SUM(F172:F177)</f>
        <v>18.145</v>
      </c>
      <c r="G178" s="178">
        <f>SUM(G172:G177)</f>
        <v>98.859999999999985</v>
      </c>
      <c r="H178" s="179">
        <f>SUM(H172:H177)</f>
        <v>612.67000000000007</v>
      </c>
      <c r="I178" s="194">
        <f t="shared" ref="I178" si="11">M178/M186*100</f>
        <v>24.02137603312266</v>
      </c>
      <c r="J178" s="177">
        <f>SUM(J172:J177)</f>
        <v>19.959999999999997</v>
      </c>
      <c r="K178" s="177">
        <f>SUM(K172:K177)</f>
        <v>18.145</v>
      </c>
      <c r="L178" s="178">
        <f>SUM(L172:L177)</f>
        <v>98.859999999999985</v>
      </c>
      <c r="M178" s="179">
        <f>SUM(M172:M177)</f>
        <v>612.67000000000007</v>
      </c>
      <c r="N178" s="194">
        <v>25</v>
      </c>
      <c r="O178" s="177">
        <f>SUM(O172:O177)</f>
        <v>24.08</v>
      </c>
      <c r="P178" s="177">
        <f>SUM(P172:P177)</f>
        <v>22.795000000000002</v>
      </c>
      <c r="Q178" s="178">
        <f>SUM(Q172:Q177)</f>
        <v>111.78</v>
      </c>
      <c r="R178" s="179">
        <f>SUM(R172:R177)</f>
        <v>722.47</v>
      </c>
    </row>
    <row r="179" spans="2:18">
      <c r="B179" s="22"/>
      <c r="C179" s="161"/>
      <c r="D179" s="184"/>
      <c r="E179" s="185"/>
      <c r="F179" s="185"/>
      <c r="G179" s="186"/>
      <c r="H179" s="187"/>
      <c r="I179" s="202"/>
      <c r="J179" s="207"/>
      <c r="K179" s="207"/>
      <c r="L179" s="166"/>
      <c r="M179" s="211"/>
      <c r="N179" s="184"/>
      <c r="O179" s="185"/>
      <c r="P179" s="185"/>
      <c r="Q179" s="186"/>
      <c r="R179" s="187"/>
    </row>
    <row r="180" spans="2:18">
      <c r="B180" s="22" t="s">
        <v>234</v>
      </c>
      <c r="C180" s="161" t="s">
        <v>48</v>
      </c>
      <c r="D180" s="23">
        <v>180</v>
      </c>
      <c r="E180" s="24">
        <v>5.04</v>
      </c>
      <c r="F180" s="24">
        <v>5.76</v>
      </c>
      <c r="G180" s="24">
        <v>7.38</v>
      </c>
      <c r="H180" s="25">
        <v>100.8</v>
      </c>
      <c r="I180" s="162">
        <v>180</v>
      </c>
      <c r="J180" s="24">
        <v>5.04</v>
      </c>
      <c r="K180" s="24">
        <v>5.76</v>
      </c>
      <c r="L180" s="24">
        <v>7.38</v>
      </c>
      <c r="M180" s="163">
        <v>100.8</v>
      </c>
      <c r="N180" s="23">
        <v>180</v>
      </c>
      <c r="O180" s="24">
        <v>5.04</v>
      </c>
      <c r="P180" s="24">
        <v>5.76</v>
      </c>
      <c r="Q180" s="24">
        <v>7.38</v>
      </c>
      <c r="R180" s="25">
        <v>100.8</v>
      </c>
    </row>
    <row r="181" spans="2:18">
      <c r="B181" s="22"/>
      <c r="C181" s="161" t="s">
        <v>181</v>
      </c>
      <c r="D181" s="23">
        <v>40</v>
      </c>
      <c r="E181" s="24">
        <v>3.12</v>
      </c>
      <c r="F181" s="24">
        <v>0.56000000000000005</v>
      </c>
      <c r="G181" s="24">
        <v>19.57</v>
      </c>
      <c r="H181" s="25">
        <v>97.6</v>
      </c>
      <c r="I181" s="162">
        <v>40</v>
      </c>
      <c r="J181" s="24">
        <v>3.12</v>
      </c>
      <c r="K181" s="24">
        <v>0.56000000000000005</v>
      </c>
      <c r="L181" s="24">
        <v>19.57</v>
      </c>
      <c r="M181" s="163">
        <v>97.6</v>
      </c>
      <c r="N181" s="23">
        <v>40</v>
      </c>
      <c r="O181" s="24">
        <v>3.12</v>
      </c>
      <c r="P181" s="24">
        <v>0.56000000000000005</v>
      </c>
      <c r="Q181" s="24">
        <v>19.57</v>
      </c>
      <c r="R181" s="25">
        <v>97.6</v>
      </c>
    </row>
    <row r="182" spans="2:18">
      <c r="B182" s="22"/>
      <c r="C182" s="161" t="s">
        <v>150</v>
      </c>
      <c r="D182" s="23">
        <v>30</v>
      </c>
      <c r="E182" s="24">
        <v>2.34</v>
      </c>
      <c r="F182" s="24">
        <v>0.31500000000000006</v>
      </c>
      <c r="G182" s="24">
        <v>14.68</v>
      </c>
      <c r="H182" s="25">
        <v>73.2</v>
      </c>
      <c r="I182" s="162">
        <v>15</v>
      </c>
      <c r="J182" s="24">
        <v>0.12</v>
      </c>
      <c r="K182" s="24">
        <v>0</v>
      </c>
      <c r="L182" s="24">
        <v>12.05</v>
      </c>
      <c r="M182" s="163">
        <v>47.1</v>
      </c>
      <c r="N182" s="23">
        <v>15</v>
      </c>
      <c r="O182" s="24">
        <v>0.12</v>
      </c>
      <c r="P182" s="24">
        <v>0</v>
      </c>
      <c r="Q182" s="24">
        <v>12.05</v>
      </c>
      <c r="R182" s="25">
        <v>47.1</v>
      </c>
    </row>
    <row r="183" spans="2:18" ht="33.75" thickBot="1">
      <c r="B183" s="22"/>
      <c r="C183" s="161"/>
      <c r="D183" s="76"/>
      <c r="E183" s="77"/>
      <c r="F183" s="77"/>
      <c r="G183" s="77"/>
      <c r="H183" s="79"/>
      <c r="I183" s="202"/>
      <c r="J183" s="207"/>
      <c r="K183" s="207"/>
      <c r="L183" s="207"/>
      <c r="M183" s="211"/>
      <c r="N183" s="76"/>
      <c r="O183" s="77"/>
      <c r="P183" s="77"/>
      <c r="Q183" s="77"/>
      <c r="R183" s="79"/>
    </row>
    <row r="184" spans="2:18" ht="33.75" thickBot="1">
      <c r="B184" s="32"/>
      <c r="C184" s="193" t="s">
        <v>209</v>
      </c>
      <c r="D184" s="194">
        <f>H184/H186*100</f>
        <v>11.094680599014712</v>
      </c>
      <c r="E184" s="177">
        <f>SUM(E180:E183)</f>
        <v>10.5</v>
      </c>
      <c r="F184" s="177">
        <f>SUM(F180:F183)</f>
        <v>6.6350000000000007</v>
      </c>
      <c r="G184" s="178">
        <f>SUM(G180:G183)</f>
        <v>41.629999999999995</v>
      </c>
      <c r="H184" s="179">
        <f>SUM(H180:H183)</f>
        <v>271.59999999999997</v>
      </c>
      <c r="I184" s="194">
        <f>M184/M186*100</f>
        <v>9.6254881357527076</v>
      </c>
      <c r="J184" s="177">
        <f>SUM(J180:J183)</f>
        <v>8.2799999999999994</v>
      </c>
      <c r="K184" s="177">
        <f>SUM(K180:K183)</f>
        <v>6.32</v>
      </c>
      <c r="L184" s="178">
        <f>SUM(L180:L183)</f>
        <v>39</v>
      </c>
      <c r="M184" s="179">
        <f>SUM(M180:M183)</f>
        <v>245.49999999999997</v>
      </c>
      <c r="N184" s="194">
        <f>R184/R186*100</f>
        <v>8.7042230550227426</v>
      </c>
      <c r="O184" s="177">
        <f>SUM(O180:O183)</f>
        <v>8.2799999999999994</v>
      </c>
      <c r="P184" s="177">
        <f>SUM(P180:P183)</f>
        <v>6.32</v>
      </c>
      <c r="Q184" s="178">
        <f>SUM(Q180:Q183)</f>
        <v>39</v>
      </c>
      <c r="R184" s="179">
        <f>SUM(R180:R183)</f>
        <v>245.49999999999997</v>
      </c>
    </row>
    <row r="185" spans="2:18" ht="33.75" thickBot="1">
      <c r="B185" s="22"/>
      <c r="C185" s="197"/>
      <c r="D185" s="184"/>
      <c r="E185" s="204"/>
      <c r="F185" s="204"/>
      <c r="G185" s="205"/>
      <c r="H185" s="206"/>
      <c r="I185" s="184"/>
      <c r="J185" s="199"/>
      <c r="K185" s="203"/>
      <c r="L185" s="203"/>
      <c r="M185" s="201"/>
      <c r="N185" s="188"/>
      <c r="O185" s="177"/>
      <c r="P185" s="177"/>
      <c r="Q185" s="178"/>
      <c r="R185" s="179"/>
    </row>
    <row r="186" spans="2:18" ht="33.75" thickBot="1">
      <c r="B186" s="32"/>
      <c r="C186" s="193" t="s">
        <v>210</v>
      </c>
      <c r="D186" s="234">
        <f t="shared" ref="D186:R186" si="12">D154+D160+D170+D178+D184</f>
        <v>100</v>
      </c>
      <c r="E186" s="177">
        <f t="shared" si="12"/>
        <v>96.11</v>
      </c>
      <c r="F186" s="177">
        <f t="shared" si="12"/>
        <v>86.48</v>
      </c>
      <c r="G186" s="177">
        <f t="shared" si="12"/>
        <v>339.22</v>
      </c>
      <c r="H186" s="177">
        <f t="shared" si="12"/>
        <v>2448.02</v>
      </c>
      <c r="I186" s="234">
        <f t="shared" si="12"/>
        <v>100</v>
      </c>
      <c r="J186" s="177">
        <f t="shared" si="12"/>
        <v>100.08</v>
      </c>
      <c r="K186" s="177">
        <f t="shared" si="12"/>
        <v>93.385000000000019</v>
      </c>
      <c r="L186" s="177">
        <f t="shared" si="12"/>
        <v>346.21000000000004</v>
      </c>
      <c r="M186" s="179">
        <f t="shared" si="12"/>
        <v>2550.52</v>
      </c>
      <c r="N186" s="234">
        <f t="shared" si="12"/>
        <v>99.384765659624094</v>
      </c>
      <c r="O186" s="177">
        <f t="shared" si="12"/>
        <v>109.27</v>
      </c>
      <c r="P186" s="177">
        <f t="shared" si="12"/>
        <v>99.465000000000003</v>
      </c>
      <c r="Q186" s="177">
        <f t="shared" si="12"/>
        <v>379.61</v>
      </c>
      <c r="R186" s="179">
        <f t="shared" si="12"/>
        <v>2820.4700000000003</v>
      </c>
    </row>
    <row r="187" spans="2:18" ht="33.75" thickBot="1">
      <c r="B187" s="22"/>
      <c r="C187" s="193" t="s">
        <v>182</v>
      </c>
      <c r="D187" s="214"/>
      <c r="E187" s="178"/>
      <c r="F187" s="178"/>
      <c r="G187" s="178"/>
      <c r="H187" s="210">
        <v>2100</v>
      </c>
      <c r="I187" s="215"/>
      <c r="J187" s="178"/>
      <c r="K187" s="178"/>
      <c r="L187" s="178"/>
      <c r="M187" s="178">
        <v>2400</v>
      </c>
      <c r="N187" s="214"/>
      <c r="O187" s="178"/>
      <c r="P187" s="178"/>
      <c r="Q187" s="178"/>
      <c r="R187" s="210">
        <v>2800</v>
      </c>
    </row>
    <row r="188" spans="2:18" ht="33.75" thickBot="1">
      <c r="B188" s="32"/>
      <c r="C188" s="193" t="s">
        <v>18</v>
      </c>
      <c r="D188" s="214"/>
      <c r="E188" s="286">
        <v>1</v>
      </c>
      <c r="F188" s="286">
        <f>F186/E186</f>
        <v>0.89980230985329313</v>
      </c>
      <c r="G188" s="286">
        <f>G186/E186</f>
        <v>3.529497450837582</v>
      </c>
      <c r="H188" s="287"/>
      <c r="I188" s="214"/>
      <c r="J188" s="286">
        <v>1</v>
      </c>
      <c r="K188" s="286">
        <f t="shared" ref="K188" si="13">K186/J186</f>
        <v>0.93310351718625117</v>
      </c>
      <c r="L188" s="286">
        <f t="shared" ref="L188" si="14">L186/J186</f>
        <v>3.4593325339728223</v>
      </c>
      <c r="M188" s="287"/>
      <c r="N188" s="214"/>
      <c r="O188" s="286">
        <v>1</v>
      </c>
      <c r="P188" s="286">
        <f t="shared" ref="P188" si="15">P186/O186</f>
        <v>0.91026814313169224</v>
      </c>
      <c r="Q188" s="286">
        <f t="shared" ref="Q188" si="16">Q186/O186</f>
        <v>3.474055092889174</v>
      </c>
      <c r="R188" s="287"/>
    </row>
    <row r="189" spans="2:18" ht="33.75" thickBot="1">
      <c r="C189" s="209"/>
      <c r="D189" s="209"/>
      <c r="E189" s="200"/>
      <c r="F189" s="200"/>
      <c r="G189" s="200"/>
      <c r="H189" s="200"/>
      <c r="I189" s="209"/>
      <c r="J189" s="200"/>
      <c r="K189" s="200"/>
      <c r="L189" s="200"/>
      <c r="M189" s="200"/>
      <c r="N189" s="209"/>
      <c r="O189" s="200"/>
      <c r="P189" s="200"/>
      <c r="Q189" s="200"/>
      <c r="R189" s="200"/>
    </row>
    <row r="190" spans="2:18" ht="33.75" thickBot="1">
      <c r="B190" s="327" t="s">
        <v>306</v>
      </c>
      <c r="C190" s="169" t="s">
        <v>36</v>
      </c>
      <c r="D190" s="170"/>
      <c r="E190" s="170"/>
      <c r="F190" s="170"/>
      <c r="G190" s="170"/>
      <c r="H190" s="170" t="s">
        <v>19</v>
      </c>
      <c r="I190" s="170"/>
      <c r="J190" s="170"/>
      <c r="K190" s="170"/>
      <c r="L190" s="170"/>
      <c r="M190" s="170"/>
      <c r="N190" s="170"/>
      <c r="O190" s="170"/>
      <c r="P190" s="170"/>
      <c r="Q190" s="170"/>
      <c r="R190" s="171"/>
    </row>
    <row r="191" spans="2:18" ht="33.75" thickBot="1">
      <c r="B191" s="328"/>
      <c r="C191" s="235"/>
      <c r="D191" s="11"/>
      <c r="E191" s="11"/>
      <c r="F191" s="12" t="s">
        <v>152</v>
      </c>
      <c r="G191" s="12"/>
      <c r="H191" s="173"/>
      <c r="I191" s="11"/>
      <c r="J191" s="11"/>
      <c r="K191" s="12" t="s">
        <v>153</v>
      </c>
      <c r="L191" s="12"/>
      <c r="M191" s="173"/>
      <c r="N191" s="174"/>
      <c r="O191" s="11"/>
      <c r="P191" s="12" t="s">
        <v>154</v>
      </c>
      <c r="Q191" s="12"/>
      <c r="R191" s="171"/>
    </row>
    <row r="192" spans="2:18" ht="33" customHeight="1" thickBot="1">
      <c r="B192" s="328"/>
      <c r="C192" s="221" t="s">
        <v>22</v>
      </c>
      <c r="D192" s="184" t="s">
        <v>37</v>
      </c>
      <c r="E192" s="204" t="s">
        <v>68</v>
      </c>
      <c r="F192" s="204" t="s">
        <v>69</v>
      </c>
      <c r="G192" s="205" t="s">
        <v>70</v>
      </c>
      <c r="H192" s="206" t="s">
        <v>72</v>
      </c>
      <c r="I192" s="184" t="s">
        <v>37</v>
      </c>
      <c r="J192" s="204" t="s">
        <v>68</v>
      </c>
      <c r="K192" s="232" t="s">
        <v>69</v>
      </c>
      <c r="L192" s="177" t="s">
        <v>70</v>
      </c>
      <c r="M192" s="205" t="s">
        <v>72</v>
      </c>
      <c r="N192" s="198" t="s">
        <v>37</v>
      </c>
      <c r="O192" s="199" t="s">
        <v>68</v>
      </c>
      <c r="P192" s="199" t="s">
        <v>69</v>
      </c>
      <c r="Q192" s="200" t="s">
        <v>70</v>
      </c>
      <c r="R192" s="201" t="s">
        <v>72</v>
      </c>
    </row>
    <row r="193" spans="2:18">
      <c r="B193" s="18"/>
      <c r="C193" s="212"/>
      <c r="D193" s="73"/>
      <c r="E193" s="74"/>
      <c r="F193" s="74"/>
      <c r="G193" s="74"/>
      <c r="H193" s="75"/>
      <c r="I193" s="236"/>
      <c r="J193" s="74"/>
      <c r="K193" s="74"/>
      <c r="L193" s="74"/>
      <c r="M193" s="237"/>
      <c r="N193" s="73"/>
      <c r="O193" s="74"/>
      <c r="P193" s="74"/>
      <c r="Q193" s="74"/>
      <c r="R193" s="75"/>
    </row>
    <row r="194" spans="2:18">
      <c r="B194" s="22" t="s">
        <v>240</v>
      </c>
      <c r="C194" s="161" t="s">
        <v>42</v>
      </c>
      <c r="D194" s="23">
        <v>50</v>
      </c>
      <c r="E194" s="24">
        <v>4.8</v>
      </c>
      <c r="F194" s="24">
        <v>11.05</v>
      </c>
      <c r="G194" s="24">
        <v>7.05</v>
      </c>
      <c r="H194" s="25">
        <v>79.5</v>
      </c>
      <c r="I194" s="162">
        <v>100</v>
      </c>
      <c r="J194" s="24">
        <v>9.6</v>
      </c>
      <c r="K194" s="24">
        <v>22.1</v>
      </c>
      <c r="L194" s="24">
        <v>14.1</v>
      </c>
      <c r="M194" s="163">
        <v>159</v>
      </c>
      <c r="N194" s="23">
        <v>100</v>
      </c>
      <c r="O194" s="24">
        <v>9.6</v>
      </c>
      <c r="P194" s="24">
        <v>22.1</v>
      </c>
      <c r="Q194" s="24">
        <v>14.1</v>
      </c>
      <c r="R194" s="25">
        <v>159</v>
      </c>
    </row>
    <row r="195" spans="2:18">
      <c r="B195" s="22" t="s">
        <v>252</v>
      </c>
      <c r="C195" s="161" t="s">
        <v>312</v>
      </c>
      <c r="D195" s="23">
        <v>200</v>
      </c>
      <c r="E195" s="24">
        <v>6.5</v>
      </c>
      <c r="F195" s="24">
        <v>5.6</v>
      </c>
      <c r="G195" s="24">
        <v>34.5</v>
      </c>
      <c r="H195" s="25">
        <v>214.4</v>
      </c>
      <c r="I195" s="162">
        <v>200</v>
      </c>
      <c r="J195" s="24">
        <v>6.5</v>
      </c>
      <c r="K195" s="24">
        <v>5.6</v>
      </c>
      <c r="L195" s="24">
        <v>34.5</v>
      </c>
      <c r="M195" s="163">
        <v>214.4</v>
      </c>
      <c r="N195" s="23">
        <v>200</v>
      </c>
      <c r="O195" s="24">
        <v>6.5</v>
      </c>
      <c r="P195" s="24">
        <v>5.6</v>
      </c>
      <c r="Q195" s="24">
        <v>34.5</v>
      </c>
      <c r="R195" s="25">
        <v>214.4</v>
      </c>
    </row>
    <row r="196" spans="2:18">
      <c r="B196" s="22" t="s">
        <v>255</v>
      </c>
      <c r="C196" s="161" t="s">
        <v>43</v>
      </c>
      <c r="D196" s="23">
        <v>200</v>
      </c>
      <c r="E196" s="24">
        <v>1.4</v>
      </c>
      <c r="F196" s="24">
        <v>1</v>
      </c>
      <c r="G196" s="24">
        <v>16</v>
      </c>
      <c r="H196" s="25">
        <v>78</v>
      </c>
      <c r="I196" s="162">
        <v>200</v>
      </c>
      <c r="J196" s="24">
        <v>1.4</v>
      </c>
      <c r="K196" s="24">
        <v>1</v>
      </c>
      <c r="L196" s="24">
        <v>16</v>
      </c>
      <c r="M196" s="163">
        <v>78</v>
      </c>
      <c r="N196" s="23">
        <v>200</v>
      </c>
      <c r="O196" s="24">
        <v>1.4</v>
      </c>
      <c r="P196" s="24">
        <v>1</v>
      </c>
      <c r="Q196" s="24">
        <v>16</v>
      </c>
      <c r="R196" s="25">
        <v>78</v>
      </c>
    </row>
    <row r="197" spans="2:18">
      <c r="B197" s="22"/>
      <c r="C197" s="161" t="s">
        <v>181</v>
      </c>
      <c r="D197" s="23">
        <v>30</v>
      </c>
      <c r="E197" s="24">
        <v>2.34</v>
      </c>
      <c r="F197" s="24">
        <v>0.31500000000000006</v>
      </c>
      <c r="G197" s="24">
        <v>14.68</v>
      </c>
      <c r="H197" s="25">
        <v>73.2</v>
      </c>
      <c r="I197" s="162">
        <v>30</v>
      </c>
      <c r="J197" s="24">
        <v>2.34</v>
      </c>
      <c r="K197" s="24">
        <v>0.31500000000000006</v>
      </c>
      <c r="L197" s="24">
        <v>14.68</v>
      </c>
      <c r="M197" s="24">
        <v>73.2</v>
      </c>
      <c r="N197" s="23">
        <v>50</v>
      </c>
      <c r="O197" s="24">
        <v>3.9</v>
      </c>
      <c r="P197" s="24">
        <v>0.7</v>
      </c>
      <c r="Q197" s="24">
        <v>24.46</v>
      </c>
      <c r="R197" s="25">
        <v>122</v>
      </c>
    </row>
    <row r="198" spans="2:18">
      <c r="B198" s="22" t="s">
        <v>246</v>
      </c>
      <c r="C198" s="161" t="s">
        <v>308</v>
      </c>
      <c r="D198" s="23">
        <v>15</v>
      </c>
      <c r="E198" s="24">
        <v>0.12</v>
      </c>
      <c r="F198" s="24">
        <v>10.8</v>
      </c>
      <c r="G198" s="24">
        <v>0.3</v>
      </c>
      <c r="H198" s="25">
        <v>99.3</v>
      </c>
      <c r="I198" s="162">
        <v>15</v>
      </c>
      <c r="J198" s="24">
        <v>0.12</v>
      </c>
      <c r="K198" s="24">
        <v>10.8</v>
      </c>
      <c r="L198" s="24">
        <v>0.3</v>
      </c>
      <c r="M198" s="163">
        <v>99.3</v>
      </c>
      <c r="N198" s="23">
        <v>15</v>
      </c>
      <c r="O198" s="24">
        <v>0.12</v>
      </c>
      <c r="P198" s="24">
        <v>10.8</v>
      </c>
      <c r="Q198" s="24">
        <v>0.3</v>
      </c>
      <c r="R198" s="25">
        <v>99.3</v>
      </c>
    </row>
    <row r="199" spans="2:18" ht="33.75" thickBot="1">
      <c r="B199" s="22"/>
      <c r="C199" s="161"/>
      <c r="D199" s="76"/>
      <c r="E199" s="77"/>
      <c r="F199" s="77"/>
      <c r="G199" s="78"/>
      <c r="H199" s="79"/>
      <c r="I199" s="238"/>
      <c r="J199" s="30"/>
      <c r="K199" s="30"/>
      <c r="L199" s="30"/>
      <c r="M199" s="239"/>
      <c r="N199" s="29"/>
      <c r="O199" s="30"/>
      <c r="P199" s="30"/>
      <c r="Q199" s="30"/>
      <c r="R199" s="31"/>
    </row>
    <row r="200" spans="2:18" ht="33.75" thickBot="1">
      <c r="B200" s="32"/>
      <c r="C200" s="193" t="s">
        <v>221</v>
      </c>
      <c r="D200" s="223">
        <f>H200/H230*100</f>
        <v>24.914305589243462</v>
      </c>
      <c r="E200" s="204">
        <f>SUM(E194:E199)</f>
        <v>15.16</v>
      </c>
      <c r="F200" s="204">
        <f>SUM(F194:F199)</f>
        <v>28.765000000000001</v>
      </c>
      <c r="G200" s="205">
        <f>SUM(G194:G199)</f>
        <v>72.529999999999987</v>
      </c>
      <c r="H200" s="206">
        <f>SUM(H194:H199)</f>
        <v>544.4</v>
      </c>
      <c r="I200" s="240">
        <f>M200/M230*100</f>
        <v>24.107512007387975</v>
      </c>
      <c r="J200" s="199">
        <f>SUM(J194:J199)</f>
        <v>19.96</v>
      </c>
      <c r="K200" s="199">
        <f>SUM(K194:K199)</f>
        <v>39.815000000000005</v>
      </c>
      <c r="L200" s="200">
        <f>SUM(L194:L199)</f>
        <v>79.58</v>
      </c>
      <c r="M200" s="203">
        <f>SUM(M194:M199)</f>
        <v>623.9</v>
      </c>
      <c r="N200" s="194">
        <f>R200/R230*100</f>
        <v>23.602204439579211</v>
      </c>
      <c r="O200" s="177">
        <f>SUM(O194:O199)</f>
        <v>21.52</v>
      </c>
      <c r="P200" s="177">
        <f>SUM(P194:P199)</f>
        <v>40.200000000000003</v>
      </c>
      <c r="Q200" s="178">
        <f>SUM(Q194:Q199)</f>
        <v>89.36</v>
      </c>
      <c r="R200" s="179">
        <f>SUM(R194:R199)</f>
        <v>672.69999999999993</v>
      </c>
    </row>
    <row r="201" spans="2:18">
      <c r="B201" s="22"/>
      <c r="C201" s="197"/>
      <c r="D201" s="73"/>
      <c r="E201" s="241"/>
      <c r="F201" s="241"/>
      <c r="G201" s="241"/>
      <c r="H201" s="242"/>
      <c r="I201" s="236"/>
      <c r="J201" s="241"/>
      <c r="K201" s="241"/>
      <c r="L201" s="241"/>
      <c r="M201" s="243"/>
      <c r="N201" s="73"/>
      <c r="O201" s="241"/>
      <c r="P201" s="241"/>
      <c r="Q201" s="241"/>
      <c r="R201" s="242"/>
    </row>
    <row r="202" spans="2:18">
      <c r="B202" s="22"/>
      <c r="C202" s="161" t="s">
        <v>432</v>
      </c>
      <c r="D202" s="23">
        <v>200</v>
      </c>
      <c r="E202" s="24">
        <v>0.8</v>
      </c>
      <c r="F202" s="24">
        <v>0</v>
      </c>
      <c r="G202" s="24">
        <v>23.4</v>
      </c>
      <c r="H202" s="25">
        <v>100</v>
      </c>
      <c r="I202" s="162">
        <v>200</v>
      </c>
      <c r="J202" s="24">
        <v>0.8</v>
      </c>
      <c r="K202" s="24">
        <v>0</v>
      </c>
      <c r="L202" s="24">
        <v>23.4</v>
      </c>
      <c r="M202" s="163">
        <v>100</v>
      </c>
      <c r="N202" s="23">
        <v>200</v>
      </c>
      <c r="O202" s="24">
        <v>0.8</v>
      </c>
      <c r="P202" s="24">
        <v>1.08</v>
      </c>
      <c r="Q202" s="24">
        <v>46.8</v>
      </c>
      <c r="R202" s="25">
        <v>100</v>
      </c>
    </row>
    <row r="203" spans="2:18">
      <c r="B203" s="22"/>
      <c r="C203" s="161" t="s">
        <v>38</v>
      </c>
      <c r="D203" s="23">
        <v>23</v>
      </c>
      <c r="E203" s="24">
        <v>1.75</v>
      </c>
      <c r="F203" s="24">
        <v>2.71</v>
      </c>
      <c r="G203" s="24">
        <v>17.11</v>
      </c>
      <c r="H203" s="24">
        <v>100.28</v>
      </c>
      <c r="I203" s="162">
        <v>23</v>
      </c>
      <c r="J203" s="24">
        <v>1.75</v>
      </c>
      <c r="K203" s="24">
        <v>2.71</v>
      </c>
      <c r="L203" s="24">
        <v>17.11</v>
      </c>
      <c r="M203" s="163">
        <v>100.28</v>
      </c>
      <c r="N203" s="23">
        <v>35</v>
      </c>
      <c r="O203" s="24">
        <v>2.66</v>
      </c>
      <c r="P203" s="24">
        <v>4.12</v>
      </c>
      <c r="Q203" s="24">
        <v>26.04</v>
      </c>
      <c r="R203" s="25">
        <v>152.6</v>
      </c>
    </row>
    <row r="204" spans="2:18">
      <c r="B204" s="22" t="s">
        <v>235</v>
      </c>
      <c r="C204" s="161" t="s">
        <v>41</v>
      </c>
      <c r="D204" s="23">
        <v>130</v>
      </c>
      <c r="E204" s="24">
        <v>0.52</v>
      </c>
      <c r="F204" s="24">
        <v>0.13</v>
      </c>
      <c r="G204" s="24">
        <v>19.5</v>
      </c>
      <c r="H204" s="25">
        <v>74.099999999999994</v>
      </c>
      <c r="I204" s="162">
        <v>150</v>
      </c>
      <c r="J204" s="24">
        <v>0.6</v>
      </c>
      <c r="K204" s="24">
        <v>0.15</v>
      </c>
      <c r="L204" s="24">
        <v>22.5</v>
      </c>
      <c r="M204" s="24">
        <v>85.5</v>
      </c>
      <c r="N204" s="23">
        <v>150</v>
      </c>
      <c r="O204" s="24">
        <v>0.6</v>
      </c>
      <c r="P204" s="24">
        <v>0.15</v>
      </c>
      <c r="Q204" s="24">
        <v>22.5</v>
      </c>
      <c r="R204" s="25">
        <v>85.5</v>
      </c>
    </row>
    <row r="205" spans="2:18" ht="33.75" thickBot="1">
      <c r="B205" s="22"/>
      <c r="C205" s="197"/>
      <c r="D205" s="29"/>
      <c r="E205" s="244"/>
      <c r="F205" s="244"/>
      <c r="G205" s="244"/>
      <c r="H205" s="245"/>
      <c r="I205" s="238"/>
      <c r="J205" s="244"/>
      <c r="K205" s="244"/>
      <c r="L205" s="244"/>
      <c r="M205" s="246"/>
      <c r="N205" s="29"/>
      <c r="O205" s="244"/>
      <c r="P205" s="244"/>
      <c r="Q205" s="244"/>
      <c r="R205" s="245"/>
    </row>
    <row r="206" spans="2:18" ht="33.75" thickBot="1">
      <c r="B206" s="32"/>
      <c r="C206" s="193" t="s">
        <v>224</v>
      </c>
      <c r="D206" s="247">
        <f>H206/H230*100</f>
        <v>12.55691985227153</v>
      </c>
      <c r="E206" s="199">
        <f>SUM(E202:E205)</f>
        <v>3.07</v>
      </c>
      <c r="F206" s="200">
        <f>SUM(F202:F205)</f>
        <v>2.84</v>
      </c>
      <c r="G206" s="199">
        <f>SUM(G202:G205)</f>
        <v>60.01</v>
      </c>
      <c r="H206" s="220">
        <f>SUM(H202:H205)</f>
        <v>274.38</v>
      </c>
      <c r="I206" s="240">
        <f>M206/M230*100</f>
        <v>11.042546532250897</v>
      </c>
      <c r="J206" s="199">
        <f>SUM(J202:J205)</f>
        <v>3.15</v>
      </c>
      <c r="K206" s="200">
        <f>SUM(K202:K205)</f>
        <v>2.86</v>
      </c>
      <c r="L206" s="199">
        <f>SUM(L202:L205)</f>
        <v>63.01</v>
      </c>
      <c r="M206" s="200">
        <f>SUM(M202:M205)</f>
        <v>285.77999999999997</v>
      </c>
      <c r="N206" s="247">
        <f>R206/R230*100</f>
        <v>11.862502335397254</v>
      </c>
      <c r="O206" s="199">
        <f>SUM(O202:O205)</f>
        <v>4.0599999999999996</v>
      </c>
      <c r="P206" s="200">
        <f>SUM(P202:P205)</f>
        <v>5.3500000000000005</v>
      </c>
      <c r="Q206" s="199">
        <f>SUM(Q202:Q205)</f>
        <v>95.34</v>
      </c>
      <c r="R206" s="220">
        <f>SUM(R202:R205)</f>
        <v>338.1</v>
      </c>
    </row>
    <row r="207" spans="2:18">
      <c r="B207" s="22"/>
      <c r="C207" s="161"/>
      <c r="D207" s="73"/>
      <c r="E207" s="74"/>
      <c r="F207" s="74"/>
      <c r="G207" s="74"/>
      <c r="H207" s="75"/>
      <c r="I207" s="236"/>
      <c r="J207" s="74"/>
      <c r="K207" s="74"/>
      <c r="L207" s="74"/>
      <c r="M207" s="237"/>
      <c r="N207" s="73"/>
      <c r="O207" s="74"/>
      <c r="P207" s="74"/>
      <c r="Q207" s="74"/>
      <c r="R207" s="75"/>
    </row>
    <row r="208" spans="2:18">
      <c r="B208" s="22" t="s">
        <v>397</v>
      </c>
      <c r="C208" s="161" t="s">
        <v>464</v>
      </c>
      <c r="D208" s="23">
        <v>50</v>
      </c>
      <c r="E208" s="24">
        <v>1</v>
      </c>
      <c r="F208" s="24">
        <v>0</v>
      </c>
      <c r="G208" s="24">
        <v>5.56</v>
      </c>
      <c r="H208" s="25">
        <v>25</v>
      </c>
      <c r="I208" s="162">
        <v>70</v>
      </c>
      <c r="J208" s="24">
        <v>1.4</v>
      </c>
      <c r="K208" s="24">
        <v>0</v>
      </c>
      <c r="L208" s="24">
        <v>7.78</v>
      </c>
      <c r="M208" s="163">
        <v>35</v>
      </c>
      <c r="N208" s="23">
        <v>70</v>
      </c>
      <c r="O208" s="24">
        <v>1.4</v>
      </c>
      <c r="P208" s="24">
        <v>0</v>
      </c>
      <c r="Q208" s="24">
        <v>7.78</v>
      </c>
      <c r="R208" s="25">
        <v>35</v>
      </c>
    </row>
    <row r="209" spans="2:18">
      <c r="B209" s="22" t="s">
        <v>236</v>
      </c>
      <c r="C209" s="161" t="s">
        <v>362</v>
      </c>
      <c r="D209" s="23">
        <v>250</v>
      </c>
      <c r="E209" s="24">
        <v>5.75</v>
      </c>
      <c r="F209" s="24">
        <v>4.5</v>
      </c>
      <c r="G209" s="24">
        <v>20.25</v>
      </c>
      <c r="H209" s="25">
        <v>145</v>
      </c>
      <c r="I209" s="162">
        <v>350</v>
      </c>
      <c r="J209" s="24">
        <v>8.0500000000000007</v>
      </c>
      <c r="K209" s="24">
        <v>6.3</v>
      </c>
      <c r="L209" s="24">
        <v>28.35</v>
      </c>
      <c r="M209" s="163">
        <v>203</v>
      </c>
      <c r="N209" s="23">
        <v>350</v>
      </c>
      <c r="O209" s="24">
        <v>8.0500000000000007</v>
      </c>
      <c r="P209" s="24">
        <v>6.3</v>
      </c>
      <c r="Q209" s="24">
        <v>28.35</v>
      </c>
      <c r="R209" s="25">
        <v>203</v>
      </c>
    </row>
    <row r="210" spans="2:18">
      <c r="B210" s="22" t="s">
        <v>269</v>
      </c>
      <c r="C210" s="161" t="s">
        <v>313</v>
      </c>
      <c r="D210" s="23" t="s">
        <v>211</v>
      </c>
      <c r="E210" s="24">
        <v>10.8</v>
      </c>
      <c r="F210" s="24">
        <v>13.5</v>
      </c>
      <c r="G210" s="24">
        <v>12.8</v>
      </c>
      <c r="H210" s="25">
        <v>216</v>
      </c>
      <c r="I210" s="162" t="s">
        <v>212</v>
      </c>
      <c r="J210" s="24">
        <v>13.5</v>
      </c>
      <c r="K210" s="24">
        <v>16.899999999999999</v>
      </c>
      <c r="L210" s="24">
        <v>16</v>
      </c>
      <c r="M210" s="163">
        <v>270</v>
      </c>
      <c r="N210" s="23" t="s">
        <v>212</v>
      </c>
      <c r="O210" s="24">
        <v>13.5</v>
      </c>
      <c r="P210" s="24">
        <v>16.899999999999999</v>
      </c>
      <c r="Q210" s="24">
        <v>16</v>
      </c>
      <c r="R210" s="25">
        <v>270</v>
      </c>
    </row>
    <row r="211" spans="2:18">
      <c r="B211" s="22" t="s">
        <v>271</v>
      </c>
      <c r="C211" s="161" t="s">
        <v>272</v>
      </c>
      <c r="D211" s="23">
        <v>150</v>
      </c>
      <c r="E211" s="24">
        <v>4.3499999999999996</v>
      </c>
      <c r="F211" s="24">
        <v>7.95</v>
      </c>
      <c r="G211" s="24">
        <v>27</v>
      </c>
      <c r="H211" s="25">
        <v>196.5</v>
      </c>
      <c r="I211" s="162">
        <v>150</v>
      </c>
      <c r="J211" s="24">
        <v>4.3499999999999996</v>
      </c>
      <c r="K211" s="24">
        <v>7.95</v>
      </c>
      <c r="L211" s="24">
        <v>27</v>
      </c>
      <c r="M211" s="163">
        <v>196.5</v>
      </c>
      <c r="N211" s="23">
        <v>150</v>
      </c>
      <c r="O211" s="24">
        <v>4.3499999999999996</v>
      </c>
      <c r="P211" s="24">
        <v>7.95</v>
      </c>
      <c r="Q211" s="24">
        <v>27</v>
      </c>
      <c r="R211" s="25">
        <v>196.5</v>
      </c>
    </row>
    <row r="212" spans="2:18">
      <c r="B212" s="22" t="s">
        <v>258</v>
      </c>
      <c r="C212" s="161" t="s">
        <v>259</v>
      </c>
      <c r="D212" s="23">
        <v>200</v>
      </c>
      <c r="E212" s="24">
        <v>0.6</v>
      </c>
      <c r="F212" s="24">
        <v>0</v>
      </c>
      <c r="G212" s="24">
        <v>25.2</v>
      </c>
      <c r="H212" s="25">
        <v>100</v>
      </c>
      <c r="I212" s="162">
        <v>200</v>
      </c>
      <c r="J212" s="24">
        <v>0.6</v>
      </c>
      <c r="K212" s="24">
        <v>0</v>
      </c>
      <c r="L212" s="24">
        <v>25.2</v>
      </c>
      <c r="M212" s="163">
        <v>100</v>
      </c>
      <c r="N212" s="23">
        <v>200</v>
      </c>
      <c r="O212" s="24">
        <v>0.6</v>
      </c>
      <c r="P212" s="24">
        <v>0</v>
      </c>
      <c r="Q212" s="24">
        <v>25.2</v>
      </c>
      <c r="R212" s="25">
        <v>100</v>
      </c>
    </row>
    <row r="213" spans="2:18">
      <c r="B213" s="22"/>
      <c r="C213" s="161" t="s">
        <v>39</v>
      </c>
      <c r="D213" s="23">
        <v>40</v>
      </c>
      <c r="E213" s="24">
        <v>2.64</v>
      </c>
      <c r="F213" s="24">
        <v>0.48</v>
      </c>
      <c r="G213" s="24">
        <v>20.8</v>
      </c>
      <c r="H213" s="25">
        <v>72.27</v>
      </c>
      <c r="I213" s="162">
        <v>40</v>
      </c>
      <c r="J213" s="24">
        <v>2.64</v>
      </c>
      <c r="K213" s="24">
        <v>0.48</v>
      </c>
      <c r="L213" s="24">
        <v>20.8</v>
      </c>
      <c r="M213" s="163">
        <v>72.27</v>
      </c>
      <c r="N213" s="23">
        <v>70</v>
      </c>
      <c r="O213" s="24">
        <v>4.62</v>
      </c>
      <c r="P213" s="24">
        <v>0.84</v>
      </c>
      <c r="Q213" s="24">
        <v>36.4</v>
      </c>
      <c r="R213" s="25">
        <v>126.35</v>
      </c>
    </row>
    <row r="214" spans="2:18" ht="33.75" thickBot="1">
      <c r="B214" s="22"/>
      <c r="C214" s="161"/>
      <c r="D214" s="29"/>
      <c r="E214" s="30"/>
      <c r="F214" s="30"/>
      <c r="G214" s="30"/>
      <c r="H214" s="31"/>
      <c r="I214" s="238"/>
      <c r="J214" s="30"/>
      <c r="K214" s="30"/>
      <c r="L214" s="30"/>
      <c r="M214" s="239"/>
      <c r="N214" s="29"/>
      <c r="O214" s="30"/>
      <c r="P214" s="30"/>
      <c r="Q214" s="30"/>
      <c r="R214" s="31"/>
    </row>
    <row r="215" spans="2:18" ht="33.75" thickBot="1">
      <c r="B215" s="32"/>
      <c r="C215" s="193" t="s">
        <v>208</v>
      </c>
      <c r="D215" s="247">
        <f>H215/H230*100</f>
        <v>34.541826652449089</v>
      </c>
      <c r="E215" s="199">
        <f>SUM(E208:E214)</f>
        <v>25.14</v>
      </c>
      <c r="F215" s="199">
        <f>SUM(F208:F214)</f>
        <v>26.43</v>
      </c>
      <c r="G215" s="200">
        <f>SUM(G208:G214)</f>
        <v>111.61</v>
      </c>
      <c r="H215" s="201">
        <f>SUM(H208:H214)</f>
        <v>754.77</v>
      </c>
      <c r="I215" s="240">
        <f>M215/M230*100</f>
        <v>33.878415295267757</v>
      </c>
      <c r="J215" s="199">
        <f>SUM(J208:J214)</f>
        <v>30.540000000000006</v>
      </c>
      <c r="K215" s="199">
        <f>SUM(K208:K214)</f>
        <v>31.63</v>
      </c>
      <c r="L215" s="200">
        <f>SUM(L208:L214)</f>
        <v>125.13</v>
      </c>
      <c r="M215" s="203">
        <f>SUM(M208:M214)</f>
        <v>876.77</v>
      </c>
      <c r="N215" s="247">
        <f>R215/R230*100</f>
        <v>32.659598636215712</v>
      </c>
      <c r="O215" s="199">
        <f>SUM(O208:O214)</f>
        <v>32.520000000000003</v>
      </c>
      <c r="P215" s="199">
        <f>SUM(P208:P214)</f>
        <v>31.99</v>
      </c>
      <c r="Q215" s="200">
        <f>SUM(Q208:Q214)</f>
        <v>140.72999999999999</v>
      </c>
      <c r="R215" s="201">
        <f>SUM(R208:R214)</f>
        <v>930.85</v>
      </c>
    </row>
    <row r="216" spans="2:18">
      <c r="B216" s="22"/>
      <c r="C216" s="212"/>
      <c r="D216" s="73"/>
      <c r="E216" s="74"/>
      <c r="F216" s="74"/>
      <c r="G216" s="74"/>
      <c r="H216" s="75"/>
      <c r="I216" s="236"/>
      <c r="J216" s="74"/>
      <c r="K216" s="74"/>
      <c r="L216" s="74"/>
      <c r="M216" s="237"/>
      <c r="N216" s="73"/>
      <c r="O216" s="74"/>
      <c r="P216" s="74"/>
      <c r="Q216" s="74"/>
      <c r="R216" s="75"/>
    </row>
    <row r="217" spans="2:18">
      <c r="B217" s="22" t="s">
        <v>273</v>
      </c>
      <c r="C217" s="161" t="s">
        <v>522</v>
      </c>
      <c r="D217" s="23" t="s">
        <v>29</v>
      </c>
      <c r="E217" s="24">
        <v>10.4</v>
      </c>
      <c r="F217" s="24">
        <v>10</v>
      </c>
      <c r="G217" s="24">
        <v>14.7</v>
      </c>
      <c r="H217" s="25">
        <v>190</v>
      </c>
      <c r="I217" s="162" t="s">
        <v>66</v>
      </c>
      <c r="J217" s="24">
        <v>20.8</v>
      </c>
      <c r="K217" s="24">
        <v>20</v>
      </c>
      <c r="L217" s="24">
        <v>25.4</v>
      </c>
      <c r="M217" s="163">
        <v>380</v>
      </c>
      <c r="N217" s="23" t="s">
        <v>66</v>
      </c>
      <c r="O217" s="24">
        <v>20.8</v>
      </c>
      <c r="P217" s="24">
        <v>20</v>
      </c>
      <c r="Q217" s="24">
        <v>25.4</v>
      </c>
      <c r="R217" s="25">
        <v>380</v>
      </c>
    </row>
    <row r="218" spans="2:18">
      <c r="B218" s="22" t="s">
        <v>397</v>
      </c>
      <c r="C218" s="161" t="s">
        <v>466</v>
      </c>
      <c r="D218" s="23">
        <v>200</v>
      </c>
      <c r="E218" s="24">
        <v>0.67</v>
      </c>
      <c r="F218" s="24">
        <v>0.11</v>
      </c>
      <c r="G218" s="24">
        <v>20.89</v>
      </c>
      <c r="H218" s="25">
        <v>70.67</v>
      </c>
      <c r="I218" s="162">
        <v>200</v>
      </c>
      <c r="J218" s="24">
        <v>0.67</v>
      </c>
      <c r="K218" s="24">
        <v>0.11</v>
      </c>
      <c r="L218" s="24">
        <v>20.89</v>
      </c>
      <c r="M218" s="163">
        <v>70.67</v>
      </c>
      <c r="N218" s="23">
        <v>200</v>
      </c>
      <c r="O218" s="24">
        <v>0.67</v>
      </c>
      <c r="P218" s="24">
        <v>0.11</v>
      </c>
      <c r="Q218" s="24">
        <v>20.89</v>
      </c>
      <c r="R218" s="25">
        <v>70.67</v>
      </c>
    </row>
    <row r="219" spans="2:18">
      <c r="B219" s="22"/>
      <c r="C219" s="161" t="s">
        <v>39</v>
      </c>
      <c r="D219" s="23">
        <v>40</v>
      </c>
      <c r="E219" s="24">
        <v>2.64</v>
      </c>
      <c r="F219" s="24">
        <v>0.48</v>
      </c>
      <c r="G219" s="24">
        <v>20.8</v>
      </c>
      <c r="H219" s="25">
        <v>72.27</v>
      </c>
      <c r="I219" s="23">
        <v>40</v>
      </c>
      <c r="J219" s="24">
        <v>2.64</v>
      </c>
      <c r="K219" s="24">
        <v>0.48</v>
      </c>
      <c r="L219" s="24">
        <v>20.8</v>
      </c>
      <c r="M219" s="163">
        <v>72.27</v>
      </c>
      <c r="N219" s="23">
        <v>50</v>
      </c>
      <c r="O219" s="24">
        <f>J219/4*5</f>
        <v>3.3000000000000003</v>
      </c>
      <c r="P219" s="24">
        <f t="shared" ref="P219:R219" si="17">K219/4*5</f>
        <v>0.6</v>
      </c>
      <c r="Q219" s="24">
        <f t="shared" si="17"/>
        <v>26</v>
      </c>
      <c r="R219" s="25">
        <f t="shared" si="17"/>
        <v>90.337499999999991</v>
      </c>
    </row>
    <row r="220" spans="2:18">
      <c r="B220" s="22"/>
      <c r="C220" s="161" t="s">
        <v>181</v>
      </c>
      <c r="D220" s="23">
        <v>40</v>
      </c>
      <c r="E220" s="24">
        <v>3.12</v>
      </c>
      <c r="F220" s="24">
        <v>0.56000000000000005</v>
      </c>
      <c r="G220" s="24">
        <v>19.57</v>
      </c>
      <c r="H220" s="25">
        <v>97.6</v>
      </c>
      <c r="I220" s="23">
        <v>40</v>
      </c>
      <c r="J220" s="24">
        <v>3.12</v>
      </c>
      <c r="K220" s="24">
        <v>0.56000000000000005</v>
      </c>
      <c r="L220" s="24">
        <v>19.57</v>
      </c>
      <c r="M220" s="163">
        <v>97.6</v>
      </c>
      <c r="N220" s="23">
        <v>50</v>
      </c>
      <c r="O220" s="24">
        <v>3.9</v>
      </c>
      <c r="P220" s="24">
        <v>0.7</v>
      </c>
      <c r="Q220" s="24">
        <v>24.46</v>
      </c>
      <c r="R220" s="25">
        <v>122</v>
      </c>
    </row>
    <row r="221" spans="2:18" ht="33.75" thickBot="1">
      <c r="B221" s="22"/>
      <c r="C221" s="161"/>
      <c r="D221" s="29"/>
      <c r="E221" s="30"/>
      <c r="F221" s="30"/>
      <c r="G221" s="30"/>
      <c r="H221" s="31"/>
      <c r="I221" s="238"/>
      <c r="J221" s="30"/>
      <c r="K221" s="30"/>
      <c r="L221" s="30"/>
      <c r="M221" s="239"/>
      <c r="N221" s="29"/>
      <c r="O221" s="30"/>
      <c r="P221" s="30"/>
      <c r="Q221" s="30"/>
      <c r="R221" s="31"/>
    </row>
    <row r="222" spans="2:18" ht="33.75" thickBot="1">
      <c r="B222" s="32"/>
      <c r="C222" s="193" t="s">
        <v>225</v>
      </c>
      <c r="D222" s="228">
        <f>H222/H230*100</f>
        <v>19.703536238781926</v>
      </c>
      <c r="E222" s="181">
        <f>SUM(E217:E221)</f>
        <v>16.830000000000002</v>
      </c>
      <c r="F222" s="181">
        <f>SUM(F217:F221)</f>
        <v>11.15</v>
      </c>
      <c r="G222" s="182">
        <f>SUM(G217:G221)</f>
        <v>75.960000000000008</v>
      </c>
      <c r="H222" s="183">
        <f>SUM(H217:H221)</f>
        <v>430.53999999999996</v>
      </c>
      <c r="I222" s="228">
        <f t="shared" ref="I222" si="18">M222/M230*100</f>
        <v>23.977681521180536</v>
      </c>
      <c r="J222" s="181">
        <f>SUM(J217:J221)</f>
        <v>27.230000000000004</v>
      </c>
      <c r="K222" s="181">
        <f>SUM(K217:K221)</f>
        <v>21.15</v>
      </c>
      <c r="L222" s="182">
        <f>SUM(L217:L221)</f>
        <v>86.66</v>
      </c>
      <c r="M222" s="183">
        <f>SUM(M217:M221)</f>
        <v>620.54000000000008</v>
      </c>
      <c r="N222" s="228">
        <f t="shared" ref="N222" si="19">R222/R230*100</f>
        <v>23.262135513563724</v>
      </c>
      <c r="O222" s="181">
        <f>SUM(O217:O221)</f>
        <v>28.67</v>
      </c>
      <c r="P222" s="181">
        <f>SUM(P217:P221)</f>
        <v>21.41</v>
      </c>
      <c r="Q222" s="182">
        <f>SUM(Q217:Q221)</f>
        <v>96.75</v>
      </c>
      <c r="R222" s="183">
        <f>SUM(R217:R221)</f>
        <v>663.00750000000005</v>
      </c>
    </row>
    <row r="223" spans="2:18">
      <c r="B223" s="22"/>
      <c r="C223" s="161"/>
      <c r="D223" s="198"/>
      <c r="E223" s="207"/>
      <c r="F223" s="207"/>
      <c r="G223" s="166"/>
      <c r="H223" s="211"/>
      <c r="I223" s="184"/>
      <c r="J223" s="185"/>
      <c r="K223" s="185"/>
      <c r="L223" s="186"/>
      <c r="M223" s="187"/>
      <c r="N223" s="184"/>
      <c r="O223" s="185"/>
      <c r="P223" s="185"/>
      <c r="Q223" s="186"/>
      <c r="R223" s="187"/>
    </row>
    <row r="224" spans="2:18">
      <c r="B224" s="22" t="s">
        <v>234</v>
      </c>
      <c r="C224" s="161" t="s">
        <v>48</v>
      </c>
      <c r="D224" s="23">
        <v>180</v>
      </c>
      <c r="E224" s="24">
        <v>5.04</v>
      </c>
      <c r="F224" s="24">
        <v>5.76</v>
      </c>
      <c r="G224" s="24">
        <v>7.38</v>
      </c>
      <c r="H224" s="163">
        <v>100.8</v>
      </c>
      <c r="I224" s="23">
        <v>180</v>
      </c>
      <c r="J224" s="24">
        <v>5.04</v>
      </c>
      <c r="K224" s="24">
        <v>5.76</v>
      </c>
      <c r="L224" s="24">
        <v>7.38</v>
      </c>
      <c r="M224" s="25">
        <v>100.8</v>
      </c>
      <c r="N224" s="23">
        <v>180</v>
      </c>
      <c r="O224" s="24">
        <v>5.04</v>
      </c>
      <c r="P224" s="24">
        <v>5.76</v>
      </c>
      <c r="Q224" s="24">
        <v>7.38</v>
      </c>
      <c r="R224" s="25">
        <v>100.8</v>
      </c>
    </row>
    <row r="225" spans="2:18">
      <c r="B225" s="22"/>
      <c r="C225" s="161" t="s">
        <v>181</v>
      </c>
      <c r="D225" s="23">
        <v>20</v>
      </c>
      <c r="E225" s="24">
        <v>1.56</v>
      </c>
      <c r="F225" s="24">
        <v>0.21</v>
      </c>
      <c r="G225" s="24">
        <v>9.7899999999999991</v>
      </c>
      <c r="H225" s="163">
        <v>48.8</v>
      </c>
      <c r="I225" s="23">
        <v>20</v>
      </c>
      <c r="J225" s="24">
        <v>1.56</v>
      </c>
      <c r="K225" s="24">
        <v>0.21</v>
      </c>
      <c r="L225" s="24">
        <v>9.7899999999999991</v>
      </c>
      <c r="M225" s="25">
        <v>48.8</v>
      </c>
      <c r="N225" s="23">
        <v>40</v>
      </c>
      <c r="O225" s="24">
        <v>3.12</v>
      </c>
      <c r="P225" s="24">
        <v>0.56000000000000005</v>
      </c>
      <c r="Q225" s="24">
        <v>19.57</v>
      </c>
      <c r="R225" s="25">
        <v>97.6</v>
      </c>
    </row>
    <row r="226" spans="2:18">
      <c r="B226" s="22"/>
      <c r="C226" s="161" t="s">
        <v>150</v>
      </c>
      <c r="D226" s="23">
        <v>10</v>
      </c>
      <c r="E226" s="24">
        <v>0.08</v>
      </c>
      <c r="F226" s="24">
        <v>0</v>
      </c>
      <c r="G226" s="24">
        <v>8.0299999999999994</v>
      </c>
      <c r="H226" s="163">
        <v>31.4</v>
      </c>
      <c r="I226" s="23">
        <v>10</v>
      </c>
      <c r="J226" s="24">
        <v>0.08</v>
      </c>
      <c r="K226" s="24">
        <v>0</v>
      </c>
      <c r="L226" s="24">
        <v>8.0299999999999994</v>
      </c>
      <c r="M226" s="25">
        <v>31.4</v>
      </c>
      <c r="N226" s="23">
        <v>15</v>
      </c>
      <c r="O226" s="24">
        <v>0.12</v>
      </c>
      <c r="P226" s="24">
        <v>0</v>
      </c>
      <c r="Q226" s="24">
        <v>12.05</v>
      </c>
      <c r="R226" s="25">
        <v>47.1</v>
      </c>
    </row>
    <row r="227" spans="2:18" ht="33.75" thickBot="1">
      <c r="B227" s="22"/>
      <c r="C227" s="161"/>
      <c r="D227" s="76"/>
      <c r="E227" s="77"/>
      <c r="F227" s="77"/>
      <c r="G227" s="77"/>
      <c r="H227" s="192"/>
      <c r="I227" s="76"/>
      <c r="J227" s="77"/>
      <c r="K227" s="77"/>
      <c r="L227" s="77"/>
      <c r="M227" s="79"/>
      <c r="N227" s="76"/>
      <c r="O227" s="77"/>
      <c r="P227" s="77"/>
      <c r="Q227" s="77"/>
      <c r="R227" s="79"/>
    </row>
    <row r="228" spans="2:18" ht="33.75" thickBot="1">
      <c r="B228" s="32"/>
      <c r="C228" s="193" t="s">
        <v>209</v>
      </c>
      <c r="D228" s="194">
        <f>H228/H230*100</f>
        <v>8.2834116672539793</v>
      </c>
      <c r="E228" s="177">
        <f>SUM(E224:E227)</f>
        <v>6.68</v>
      </c>
      <c r="F228" s="177">
        <f>SUM(F224:F227)</f>
        <v>5.97</v>
      </c>
      <c r="G228" s="178">
        <f>SUM(G224:G227)</f>
        <v>25.199999999999996</v>
      </c>
      <c r="H228" s="196">
        <f>SUM(H224:H227)</f>
        <v>181</v>
      </c>
      <c r="I228" s="194">
        <f>M228/M230*100</f>
        <v>6.9938446439128441</v>
      </c>
      <c r="J228" s="177">
        <f>SUM(J224:J227)</f>
        <v>6.68</v>
      </c>
      <c r="K228" s="177">
        <f>SUM(K224:K227)</f>
        <v>5.97</v>
      </c>
      <c r="L228" s="178">
        <f>SUM(L224:L227)</f>
        <v>25.199999999999996</v>
      </c>
      <c r="M228" s="196">
        <f>SUM(M224:M227)</f>
        <v>181</v>
      </c>
      <c r="N228" s="194">
        <f>R228/R230*100</f>
        <v>8.6135590752440852</v>
      </c>
      <c r="O228" s="177">
        <f>SUM(O224:O227)</f>
        <v>8.2799999999999994</v>
      </c>
      <c r="P228" s="177">
        <f>SUM(P224:P227)</f>
        <v>6.32</v>
      </c>
      <c r="Q228" s="178">
        <f>SUM(Q224:Q227)</f>
        <v>39</v>
      </c>
      <c r="R228" s="179">
        <f>SUM(R224:R227)</f>
        <v>245.49999999999997</v>
      </c>
    </row>
    <row r="229" spans="2:18" ht="33.75" thickBot="1">
      <c r="B229" s="22"/>
      <c r="C229" s="197"/>
      <c r="D229" s="198"/>
      <c r="E229" s="204"/>
      <c r="F229" s="204"/>
      <c r="G229" s="205"/>
      <c r="H229" s="206"/>
      <c r="I229" s="198"/>
      <c r="J229" s="199"/>
      <c r="K229" s="203"/>
      <c r="L229" s="203"/>
      <c r="M229" s="203"/>
      <c r="N229" s="198"/>
      <c r="O229" s="204"/>
      <c r="P229" s="204"/>
      <c r="Q229" s="205"/>
      <c r="R229" s="206"/>
    </row>
    <row r="230" spans="2:18" ht="33.75" thickBot="1">
      <c r="B230" s="32"/>
      <c r="C230" s="193" t="s">
        <v>210</v>
      </c>
      <c r="D230" s="213">
        <f t="shared" ref="D230:R230" si="20">D200+D206+D215+D222+D228</f>
        <v>99.999999999999972</v>
      </c>
      <c r="E230" s="177">
        <f t="shared" si="20"/>
        <v>66.88</v>
      </c>
      <c r="F230" s="177">
        <f t="shared" si="20"/>
        <v>75.155000000000001</v>
      </c>
      <c r="G230" s="177">
        <f t="shared" si="20"/>
        <v>345.31</v>
      </c>
      <c r="H230" s="177">
        <f t="shared" si="20"/>
        <v>2185.09</v>
      </c>
      <c r="I230" s="213">
        <f t="shared" si="20"/>
        <v>100</v>
      </c>
      <c r="J230" s="177">
        <f t="shared" si="20"/>
        <v>87.56</v>
      </c>
      <c r="K230" s="177">
        <f t="shared" si="20"/>
        <v>101.42500000000001</v>
      </c>
      <c r="L230" s="177">
        <f t="shared" si="20"/>
        <v>379.58</v>
      </c>
      <c r="M230" s="196">
        <f t="shared" si="20"/>
        <v>2587.9899999999998</v>
      </c>
      <c r="N230" s="213">
        <f t="shared" si="20"/>
        <v>99.999999999999986</v>
      </c>
      <c r="O230" s="177">
        <f t="shared" si="20"/>
        <v>95.050000000000011</v>
      </c>
      <c r="P230" s="177">
        <f t="shared" si="20"/>
        <v>105.27000000000001</v>
      </c>
      <c r="Q230" s="177">
        <f t="shared" si="20"/>
        <v>461.17999999999995</v>
      </c>
      <c r="R230" s="179">
        <f t="shared" si="20"/>
        <v>2850.1575000000003</v>
      </c>
    </row>
    <row r="231" spans="2:18" ht="33.75" thickBot="1">
      <c r="B231" s="22"/>
      <c r="C231" s="193" t="s">
        <v>182</v>
      </c>
      <c r="D231" s="214"/>
      <c r="E231" s="178"/>
      <c r="F231" s="178"/>
      <c r="G231" s="178"/>
      <c r="H231" s="210">
        <v>2100</v>
      </c>
      <c r="I231" s="215"/>
      <c r="J231" s="178"/>
      <c r="K231" s="178"/>
      <c r="L231" s="178"/>
      <c r="M231" s="178">
        <v>2400</v>
      </c>
      <c r="N231" s="214"/>
      <c r="O231" s="178"/>
      <c r="P231" s="178"/>
      <c r="Q231" s="178"/>
      <c r="R231" s="210">
        <v>2800</v>
      </c>
    </row>
    <row r="232" spans="2:18" ht="33.75" thickBot="1">
      <c r="B232" s="32"/>
      <c r="C232" s="193" t="s">
        <v>18</v>
      </c>
      <c r="D232" s="291"/>
      <c r="E232" s="286">
        <v>1</v>
      </c>
      <c r="F232" s="286">
        <f>F230/E230</f>
        <v>1.1237290669856461</v>
      </c>
      <c r="G232" s="286">
        <v>4.2</v>
      </c>
      <c r="H232" s="287"/>
      <c r="I232" s="291"/>
      <c r="J232" s="286">
        <v>1</v>
      </c>
      <c r="K232" s="286">
        <f t="shared" ref="K232" si="21">K230/J230</f>
        <v>1.1583485609867521</v>
      </c>
      <c r="L232" s="286">
        <v>4.4000000000000004</v>
      </c>
      <c r="M232" s="287"/>
      <c r="N232" s="291"/>
      <c r="O232" s="286">
        <v>1</v>
      </c>
      <c r="P232" s="286">
        <f t="shared" ref="P232" si="22">P230/O230</f>
        <v>1.1075223566543924</v>
      </c>
      <c r="Q232" s="286">
        <v>4.3</v>
      </c>
      <c r="R232" s="287"/>
    </row>
    <row r="233" spans="2:18" ht="33.75" thickBot="1">
      <c r="C233" s="209"/>
      <c r="D233" s="209"/>
      <c r="E233" s="200"/>
      <c r="F233" s="200"/>
      <c r="G233" s="200"/>
      <c r="H233" s="200"/>
      <c r="I233" s="209"/>
      <c r="J233" s="200"/>
      <c r="K233" s="200"/>
      <c r="L233" s="200"/>
      <c r="M233" s="200"/>
      <c r="N233" s="209"/>
      <c r="O233" s="200"/>
      <c r="P233" s="200"/>
      <c r="Q233" s="200"/>
      <c r="R233" s="200"/>
    </row>
    <row r="234" spans="2:18" ht="27" customHeight="1" thickBot="1">
      <c r="B234" s="327" t="s">
        <v>306</v>
      </c>
      <c r="C234" s="169" t="s">
        <v>36</v>
      </c>
      <c r="D234" s="170"/>
      <c r="E234" s="170"/>
      <c r="F234" s="170"/>
      <c r="G234" s="170"/>
      <c r="H234" s="170" t="s">
        <v>19</v>
      </c>
      <c r="I234" s="170"/>
      <c r="J234" s="170"/>
      <c r="K234" s="170"/>
      <c r="L234" s="170"/>
      <c r="M234" s="170"/>
      <c r="N234" s="170"/>
      <c r="O234" s="170"/>
      <c r="P234" s="170"/>
      <c r="Q234" s="170"/>
      <c r="R234" s="171"/>
    </row>
    <row r="235" spans="2:18" ht="33.75" thickBot="1">
      <c r="B235" s="328"/>
      <c r="C235" s="172"/>
      <c r="D235" s="11"/>
      <c r="E235" s="11"/>
      <c r="F235" s="12" t="s">
        <v>152</v>
      </c>
      <c r="G235" s="12"/>
      <c r="H235" s="173"/>
      <c r="I235" s="11"/>
      <c r="J235" s="11"/>
      <c r="K235" s="12" t="s">
        <v>153</v>
      </c>
      <c r="L235" s="12"/>
      <c r="M235" s="173"/>
      <c r="N235" s="11"/>
      <c r="O235" s="11"/>
      <c r="P235" s="12" t="s">
        <v>154</v>
      </c>
      <c r="Q235" s="12"/>
      <c r="R235" s="173"/>
    </row>
    <row r="236" spans="2:18" ht="34.9" customHeight="1" thickBot="1">
      <c r="B236" s="328"/>
      <c r="C236" s="175" t="s">
        <v>24</v>
      </c>
      <c r="D236" s="176" t="s">
        <v>37</v>
      </c>
      <c r="E236" s="177" t="s">
        <v>68</v>
      </c>
      <c r="F236" s="177" t="s">
        <v>69</v>
      </c>
      <c r="G236" s="178" t="s">
        <v>70</v>
      </c>
      <c r="H236" s="179" t="s">
        <v>72</v>
      </c>
      <c r="I236" s="180" t="s">
        <v>37</v>
      </c>
      <c r="J236" s="177" t="s">
        <v>68</v>
      </c>
      <c r="K236" s="196" t="s">
        <v>69</v>
      </c>
      <c r="L236" s="177" t="s">
        <v>70</v>
      </c>
      <c r="M236" s="178" t="s">
        <v>72</v>
      </c>
      <c r="N236" s="76" t="s">
        <v>37</v>
      </c>
      <c r="O236" s="181" t="s">
        <v>68</v>
      </c>
      <c r="P236" s="181" t="s">
        <v>69</v>
      </c>
      <c r="Q236" s="182" t="s">
        <v>70</v>
      </c>
      <c r="R236" s="183" t="s">
        <v>72</v>
      </c>
    </row>
    <row r="237" spans="2:18">
      <c r="B237" s="18"/>
      <c r="C237" s="161"/>
      <c r="D237" s="184"/>
      <c r="E237" s="185"/>
      <c r="F237" s="185"/>
      <c r="G237" s="185"/>
      <c r="H237" s="187"/>
      <c r="I237" s="188"/>
      <c r="J237" s="185"/>
      <c r="K237" s="185"/>
      <c r="L237" s="185"/>
      <c r="M237" s="189"/>
      <c r="N237" s="184"/>
      <c r="O237" s="185"/>
      <c r="P237" s="185"/>
      <c r="Q237" s="185"/>
      <c r="R237" s="187"/>
    </row>
    <row r="238" spans="2:18">
      <c r="B238" s="22" t="s">
        <v>228</v>
      </c>
      <c r="C238" s="161" t="s">
        <v>229</v>
      </c>
      <c r="D238" s="23">
        <v>70</v>
      </c>
      <c r="E238" s="24">
        <v>8.0266666666666673</v>
      </c>
      <c r="F238" s="24">
        <v>11.666666666666666</v>
      </c>
      <c r="G238" s="24">
        <v>1.0266666666666668</v>
      </c>
      <c r="H238" s="25">
        <v>141.4</v>
      </c>
      <c r="I238" s="162">
        <v>70</v>
      </c>
      <c r="J238" s="24">
        <v>8.0266666666666673</v>
      </c>
      <c r="K238" s="24">
        <v>11.666666666666666</v>
      </c>
      <c r="L238" s="24">
        <v>1.0266666666666668</v>
      </c>
      <c r="M238" s="163">
        <v>141.4</v>
      </c>
      <c r="N238" s="23">
        <v>90</v>
      </c>
      <c r="O238" s="24">
        <v>10.35</v>
      </c>
      <c r="P238" s="24">
        <v>15.03</v>
      </c>
      <c r="Q238" s="24">
        <v>1.35</v>
      </c>
      <c r="R238" s="25">
        <v>181.8</v>
      </c>
    </row>
    <row r="239" spans="2:18">
      <c r="B239" s="22" t="s">
        <v>264</v>
      </c>
      <c r="C239" s="161" t="s">
        <v>12</v>
      </c>
      <c r="D239" s="23">
        <v>130</v>
      </c>
      <c r="E239" s="24">
        <v>4.42</v>
      </c>
      <c r="F239" s="24">
        <v>3.77</v>
      </c>
      <c r="G239" s="24">
        <v>26.26</v>
      </c>
      <c r="H239" s="25">
        <v>156</v>
      </c>
      <c r="I239" s="162">
        <v>150</v>
      </c>
      <c r="J239" s="24">
        <v>5.0999999999999996</v>
      </c>
      <c r="K239" s="24">
        <v>4.3499999999999996</v>
      </c>
      <c r="L239" s="24">
        <v>30.3</v>
      </c>
      <c r="M239" s="163">
        <v>180</v>
      </c>
      <c r="N239" s="23">
        <v>200</v>
      </c>
      <c r="O239" s="24">
        <v>6.8</v>
      </c>
      <c r="P239" s="24">
        <v>5.8</v>
      </c>
      <c r="Q239" s="24">
        <v>40.4</v>
      </c>
      <c r="R239" s="25">
        <v>240</v>
      </c>
    </row>
    <row r="240" spans="2:18">
      <c r="B240" s="22" t="s">
        <v>232</v>
      </c>
      <c r="C240" s="161" t="s">
        <v>233</v>
      </c>
      <c r="D240" s="23">
        <v>200</v>
      </c>
      <c r="E240" s="24">
        <v>3.8</v>
      </c>
      <c r="F240" s="24">
        <v>3.9</v>
      </c>
      <c r="G240" s="24">
        <v>20.7</v>
      </c>
      <c r="H240" s="25">
        <v>133</v>
      </c>
      <c r="I240" s="162">
        <v>200</v>
      </c>
      <c r="J240" s="24">
        <v>3.8</v>
      </c>
      <c r="K240" s="24">
        <v>3.9</v>
      </c>
      <c r="L240" s="24">
        <v>20.7</v>
      </c>
      <c r="M240" s="163">
        <v>133</v>
      </c>
      <c r="N240" s="23">
        <v>200</v>
      </c>
      <c r="O240" s="24">
        <v>3.8</v>
      </c>
      <c r="P240" s="24">
        <v>3.9</v>
      </c>
      <c r="Q240" s="24">
        <v>20.7</v>
      </c>
      <c r="R240" s="25">
        <v>133</v>
      </c>
    </row>
    <row r="241" spans="2:18">
      <c r="B241" s="22"/>
      <c r="C241" s="161" t="s">
        <v>181</v>
      </c>
      <c r="D241" s="23">
        <v>30</v>
      </c>
      <c r="E241" s="24">
        <v>2.34</v>
      </c>
      <c r="F241" s="24">
        <v>0.31500000000000006</v>
      </c>
      <c r="G241" s="24">
        <v>14.68</v>
      </c>
      <c r="H241" s="25">
        <v>73.2</v>
      </c>
      <c r="I241" s="23">
        <v>30</v>
      </c>
      <c r="J241" s="24">
        <v>2.34</v>
      </c>
      <c r="K241" s="24">
        <v>0.31500000000000006</v>
      </c>
      <c r="L241" s="24">
        <v>14.68</v>
      </c>
      <c r="M241" s="25">
        <v>73.2</v>
      </c>
      <c r="N241" s="23">
        <v>30</v>
      </c>
      <c r="O241" s="24">
        <v>2.34</v>
      </c>
      <c r="P241" s="24">
        <v>0.31500000000000006</v>
      </c>
      <c r="Q241" s="24">
        <v>14.68</v>
      </c>
      <c r="R241" s="25">
        <v>73.2</v>
      </c>
    </row>
    <row r="242" spans="2:18">
      <c r="B242" s="22" t="s">
        <v>246</v>
      </c>
      <c r="C242" s="161" t="s">
        <v>44</v>
      </c>
      <c r="D242" s="23">
        <v>5</v>
      </c>
      <c r="E242" s="24">
        <v>0.05</v>
      </c>
      <c r="F242" s="24">
        <v>3.55</v>
      </c>
      <c r="G242" s="24">
        <v>0</v>
      </c>
      <c r="H242" s="25">
        <v>35</v>
      </c>
      <c r="I242" s="162">
        <v>15</v>
      </c>
      <c r="J242" s="24">
        <v>0.15</v>
      </c>
      <c r="K242" s="24">
        <v>10.65</v>
      </c>
      <c r="L242" s="24">
        <v>0</v>
      </c>
      <c r="M242" s="163">
        <v>105</v>
      </c>
      <c r="N242" s="23">
        <v>15</v>
      </c>
      <c r="O242" s="24">
        <v>0.15</v>
      </c>
      <c r="P242" s="24">
        <v>10.65</v>
      </c>
      <c r="Q242" s="24">
        <v>0</v>
      </c>
      <c r="R242" s="25">
        <v>105</v>
      </c>
    </row>
    <row r="243" spans="2:18" ht="33.75" thickBot="1">
      <c r="B243" s="22"/>
      <c r="C243" s="161"/>
      <c r="D243" s="76"/>
      <c r="E243" s="77"/>
      <c r="F243" s="77"/>
      <c r="G243" s="78"/>
      <c r="H243" s="79"/>
      <c r="I243" s="191"/>
      <c r="J243" s="77"/>
      <c r="K243" s="77"/>
      <c r="L243" s="78"/>
      <c r="M243" s="192"/>
      <c r="N243" s="76"/>
      <c r="O243" s="77"/>
      <c r="P243" s="77"/>
      <c r="Q243" s="78"/>
      <c r="R243" s="79"/>
    </row>
    <row r="244" spans="2:18" ht="33.75" thickBot="1">
      <c r="B244" s="32"/>
      <c r="C244" s="193" t="s">
        <v>221</v>
      </c>
      <c r="D244" s="194">
        <f>H244/H275*100</f>
        <v>24.705628718343906</v>
      </c>
      <c r="E244" s="177">
        <f>SUM(E238:E243)</f>
        <v>18.636666666666667</v>
      </c>
      <c r="F244" s="177">
        <f>SUM(F238:F243)</f>
        <v>23.201666666666668</v>
      </c>
      <c r="G244" s="178">
        <f>SUM(G238:G243)</f>
        <v>62.666666666666664</v>
      </c>
      <c r="H244" s="179">
        <f>SUM(H238:H243)</f>
        <v>538.59999999999991</v>
      </c>
      <c r="I244" s="195">
        <f>M244/M275*100</f>
        <v>25.383806688227789</v>
      </c>
      <c r="J244" s="177">
        <f>SUM(J238:J243)</f>
        <v>19.416666666666664</v>
      </c>
      <c r="K244" s="177">
        <f>SUM(K238:K243)</f>
        <v>30.881666666666668</v>
      </c>
      <c r="L244" s="178">
        <f>SUM(L238:L243)</f>
        <v>66.706666666666678</v>
      </c>
      <c r="M244" s="196">
        <f>SUM(M238:M243)</f>
        <v>632.6</v>
      </c>
      <c r="N244" s="194">
        <f>R244/R275*100</f>
        <v>25.411947428817083</v>
      </c>
      <c r="O244" s="177">
        <f>SUM(O238:O243)</f>
        <v>23.439999999999998</v>
      </c>
      <c r="P244" s="177">
        <f>SUM(P238:P243)</f>
        <v>35.695</v>
      </c>
      <c r="Q244" s="178">
        <f>SUM(Q238:Q243)</f>
        <v>77.13</v>
      </c>
      <c r="R244" s="179">
        <f>SUM(R238:R243)</f>
        <v>733</v>
      </c>
    </row>
    <row r="245" spans="2:18">
      <c r="B245" s="22"/>
      <c r="C245" s="197"/>
      <c r="D245" s="218"/>
      <c r="E245" s="204"/>
      <c r="F245" s="205"/>
      <c r="G245" s="204"/>
      <c r="H245" s="219"/>
      <c r="I245" s="231"/>
      <c r="J245" s="204"/>
      <c r="K245" s="205"/>
      <c r="L245" s="204"/>
      <c r="M245" s="205"/>
      <c r="N245" s="218"/>
      <c r="O245" s="204"/>
      <c r="P245" s="205"/>
      <c r="Q245" s="204"/>
      <c r="R245" s="219"/>
    </row>
    <row r="246" spans="2:18">
      <c r="B246" s="22" t="s">
        <v>234</v>
      </c>
      <c r="C246" s="161" t="s">
        <v>53</v>
      </c>
      <c r="D246" s="23">
        <v>180</v>
      </c>
      <c r="E246" s="24">
        <v>4.68</v>
      </c>
      <c r="F246" s="24">
        <v>5.04</v>
      </c>
      <c r="G246" s="24">
        <v>7.74</v>
      </c>
      <c r="H246" s="25">
        <v>93.6</v>
      </c>
      <c r="I246" s="162">
        <v>180</v>
      </c>
      <c r="J246" s="24">
        <v>4.68</v>
      </c>
      <c r="K246" s="24">
        <v>5.04</v>
      </c>
      <c r="L246" s="24">
        <v>7.74</v>
      </c>
      <c r="M246" s="163">
        <v>93.6</v>
      </c>
      <c r="N246" s="23">
        <v>180</v>
      </c>
      <c r="O246" s="24">
        <v>4.68</v>
      </c>
      <c r="P246" s="24">
        <v>5.04</v>
      </c>
      <c r="Q246" s="24">
        <v>7.74</v>
      </c>
      <c r="R246" s="25">
        <v>93.6</v>
      </c>
    </row>
    <row r="247" spans="2:18">
      <c r="B247" s="22" t="s">
        <v>388</v>
      </c>
      <c r="C247" s="103" t="s">
        <v>431</v>
      </c>
      <c r="D247" s="23">
        <v>100</v>
      </c>
      <c r="E247" s="24">
        <v>4.7300000000000004</v>
      </c>
      <c r="F247" s="24">
        <v>4.7300000000000004</v>
      </c>
      <c r="G247" s="24">
        <v>37</v>
      </c>
      <c r="H247" s="25">
        <v>208</v>
      </c>
      <c r="I247" s="162">
        <v>100</v>
      </c>
      <c r="J247" s="24">
        <v>4.7300000000000004</v>
      </c>
      <c r="K247" s="24">
        <v>4.7300000000000004</v>
      </c>
      <c r="L247" s="24">
        <v>37</v>
      </c>
      <c r="M247" s="163">
        <v>208</v>
      </c>
      <c r="N247" s="23">
        <v>150</v>
      </c>
      <c r="O247" s="24">
        <v>7.1</v>
      </c>
      <c r="P247" s="24">
        <v>7.1</v>
      </c>
      <c r="Q247" s="24">
        <v>55.5</v>
      </c>
      <c r="R247" s="25">
        <v>312</v>
      </c>
    </row>
    <row r="248" spans="2:18" ht="33.75" thickBot="1">
      <c r="B248" s="22"/>
      <c r="C248" s="161"/>
      <c r="D248" s="197"/>
      <c r="E248" s="207"/>
      <c r="F248" s="166"/>
      <c r="G248" s="207"/>
      <c r="H248" s="208"/>
      <c r="I248" s="209"/>
      <c r="J248" s="207"/>
      <c r="K248" s="166"/>
      <c r="L248" s="207"/>
      <c r="M248" s="166"/>
      <c r="N248" s="221"/>
      <c r="O248" s="77"/>
      <c r="P248" s="78"/>
      <c r="Q248" s="77"/>
      <c r="R248" s="248"/>
    </row>
    <row r="249" spans="2:18" ht="33.75" thickBot="1">
      <c r="B249" s="32"/>
      <c r="C249" s="193" t="s">
        <v>224</v>
      </c>
      <c r="D249" s="194">
        <f>H249/H275*100</f>
        <v>13.834418160884745</v>
      </c>
      <c r="E249" s="177">
        <f>SUM(E246:E248)</f>
        <v>9.41</v>
      </c>
      <c r="F249" s="178">
        <f>SUM(F246:F248)</f>
        <v>9.77</v>
      </c>
      <c r="G249" s="177">
        <f>SUM(G246:G248)</f>
        <v>44.74</v>
      </c>
      <c r="H249" s="210">
        <f>SUM(H246:H248)</f>
        <v>301.60000000000002</v>
      </c>
      <c r="I249" s="195">
        <f>M249/M275*100</f>
        <v>12.10204884155786</v>
      </c>
      <c r="J249" s="177">
        <f>SUM(J246:J248)</f>
        <v>9.41</v>
      </c>
      <c r="K249" s="178">
        <f>SUM(K246:K248)</f>
        <v>9.77</v>
      </c>
      <c r="L249" s="177">
        <f>SUM(L246:L248)</f>
        <v>44.74</v>
      </c>
      <c r="M249" s="178">
        <f>SUM(M246:M248)</f>
        <v>301.60000000000002</v>
      </c>
      <c r="N249" s="194">
        <f>R249/R275*100</f>
        <v>14.061508700038484</v>
      </c>
      <c r="O249" s="177">
        <f>SUM(O246:O248)</f>
        <v>11.78</v>
      </c>
      <c r="P249" s="178">
        <f>SUM(P246:P248)</f>
        <v>12.14</v>
      </c>
      <c r="Q249" s="177">
        <f>SUM(Q246:Q248)</f>
        <v>63.24</v>
      </c>
      <c r="R249" s="210">
        <f>SUM(R246:R248)</f>
        <v>405.6</v>
      </c>
    </row>
    <row r="250" spans="2:18">
      <c r="B250" s="22"/>
      <c r="C250" s="161"/>
      <c r="D250" s="218"/>
      <c r="E250" s="185"/>
      <c r="F250" s="185"/>
      <c r="G250" s="185"/>
      <c r="H250" s="187"/>
      <c r="I250" s="188"/>
      <c r="J250" s="185"/>
      <c r="K250" s="185"/>
      <c r="L250" s="185"/>
      <c r="M250" s="189"/>
      <c r="N250" s="184"/>
      <c r="O250" s="185"/>
      <c r="P250" s="185"/>
      <c r="Q250" s="185"/>
      <c r="R250" s="187"/>
    </row>
    <row r="251" spans="2:18">
      <c r="B251" s="22" t="s">
        <v>388</v>
      </c>
      <c r="C251" s="161" t="s">
        <v>467</v>
      </c>
      <c r="D251" s="23">
        <v>80</v>
      </c>
      <c r="E251" s="24">
        <v>1.44</v>
      </c>
      <c r="F251" s="24">
        <v>4.08</v>
      </c>
      <c r="G251" s="24">
        <v>7.6</v>
      </c>
      <c r="H251" s="25">
        <v>71.760000000000005</v>
      </c>
      <c r="I251" s="162">
        <v>100</v>
      </c>
      <c r="J251" s="24">
        <v>1.8</v>
      </c>
      <c r="K251" s="24">
        <v>5.0999999999999996</v>
      </c>
      <c r="L251" s="24">
        <v>9.5</v>
      </c>
      <c r="M251" s="163">
        <v>89.7</v>
      </c>
      <c r="N251" s="23">
        <v>100</v>
      </c>
      <c r="O251" s="24">
        <v>1.8</v>
      </c>
      <c r="P251" s="24">
        <v>5.0999999999999996</v>
      </c>
      <c r="Q251" s="24">
        <v>9.5</v>
      </c>
      <c r="R251" s="25">
        <v>89.7</v>
      </c>
    </row>
    <row r="252" spans="2:18">
      <c r="B252" s="22" t="s">
        <v>275</v>
      </c>
      <c r="C252" s="161" t="s">
        <v>503</v>
      </c>
      <c r="D252" s="23">
        <v>250</v>
      </c>
      <c r="E252" s="24">
        <v>2.2999999999999998</v>
      </c>
      <c r="F252" s="24">
        <v>6.3</v>
      </c>
      <c r="G252" s="24">
        <v>14.3</v>
      </c>
      <c r="H252" s="25">
        <v>122.5</v>
      </c>
      <c r="I252" s="162">
        <v>300</v>
      </c>
      <c r="J252" s="24">
        <v>2.7</v>
      </c>
      <c r="K252" s="24">
        <v>7.5</v>
      </c>
      <c r="L252" s="24">
        <v>17.100000000000001</v>
      </c>
      <c r="M252" s="163">
        <v>147</v>
      </c>
      <c r="N252" s="23">
        <v>350</v>
      </c>
      <c r="O252" s="24">
        <v>3.15</v>
      </c>
      <c r="P252" s="24">
        <v>8.75</v>
      </c>
      <c r="Q252" s="24">
        <v>19.95</v>
      </c>
      <c r="R252" s="25">
        <v>171.5</v>
      </c>
    </row>
    <row r="253" spans="2:18">
      <c r="B253" s="22"/>
      <c r="C253" s="161" t="s">
        <v>215</v>
      </c>
      <c r="D253" s="23">
        <v>5</v>
      </c>
      <c r="E253" s="24">
        <v>0.13</v>
      </c>
      <c r="F253" s="24">
        <v>0.8</v>
      </c>
      <c r="G253" s="24">
        <v>0.14000000000000001</v>
      </c>
      <c r="H253" s="25">
        <v>8.5</v>
      </c>
      <c r="I253" s="162">
        <v>6</v>
      </c>
      <c r="J253" s="24">
        <v>0.16</v>
      </c>
      <c r="K253" s="24">
        <v>0.96</v>
      </c>
      <c r="L253" s="24">
        <v>0.17</v>
      </c>
      <c r="M253" s="163">
        <v>10.199999999999999</v>
      </c>
      <c r="N253" s="23">
        <v>7</v>
      </c>
      <c r="O253" s="24">
        <v>0.19</v>
      </c>
      <c r="P253" s="24">
        <v>1.1200000000000001</v>
      </c>
      <c r="Q253" s="24">
        <v>0.2</v>
      </c>
      <c r="R253" s="25">
        <v>11.9</v>
      </c>
    </row>
    <row r="254" spans="2:18">
      <c r="B254" s="22" t="s">
        <v>420</v>
      </c>
      <c r="C254" s="161" t="s">
        <v>421</v>
      </c>
      <c r="D254" s="23" t="s">
        <v>422</v>
      </c>
      <c r="E254" s="24">
        <v>16.600000000000001</v>
      </c>
      <c r="F254" s="24">
        <v>4.9000000000000004</v>
      </c>
      <c r="G254" s="24">
        <v>5.0999999999999996</v>
      </c>
      <c r="H254" s="25">
        <v>130</v>
      </c>
      <c r="I254" s="162" t="s">
        <v>423</v>
      </c>
      <c r="J254" s="24">
        <v>24.9</v>
      </c>
      <c r="K254" s="24">
        <v>7.35</v>
      </c>
      <c r="L254" s="24">
        <v>7.65</v>
      </c>
      <c r="M254" s="163">
        <v>195</v>
      </c>
      <c r="N254" s="23" t="s">
        <v>423</v>
      </c>
      <c r="O254" s="24">
        <v>24.9</v>
      </c>
      <c r="P254" s="24">
        <v>7.35</v>
      </c>
      <c r="Q254" s="24">
        <v>7.65</v>
      </c>
      <c r="R254" s="25">
        <v>195</v>
      </c>
    </row>
    <row r="255" spans="2:18">
      <c r="B255" s="22" t="s">
        <v>251</v>
      </c>
      <c r="C255" s="161" t="s">
        <v>315</v>
      </c>
      <c r="D255" s="23">
        <v>180</v>
      </c>
      <c r="E255" s="24">
        <v>2.52</v>
      </c>
      <c r="F255" s="24">
        <v>4.8600000000000003</v>
      </c>
      <c r="G255" s="24">
        <v>26.82</v>
      </c>
      <c r="H255" s="25">
        <v>162</v>
      </c>
      <c r="I255" s="162">
        <v>180</v>
      </c>
      <c r="J255" s="24">
        <v>2.52</v>
      </c>
      <c r="K255" s="24">
        <v>4.8600000000000003</v>
      </c>
      <c r="L255" s="24">
        <v>26.82</v>
      </c>
      <c r="M255" s="163">
        <v>162</v>
      </c>
      <c r="N255" s="23">
        <v>200</v>
      </c>
      <c r="O255" s="24">
        <v>2.8</v>
      </c>
      <c r="P255" s="24">
        <v>5.4</v>
      </c>
      <c r="Q255" s="24">
        <v>29.8</v>
      </c>
      <c r="R255" s="25">
        <v>180</v>
      </c>
    </row>
    <row r="256" spans="2:18">
      <c r="B256" s="22"/>
      <c r="C256" s="161" t="s">
        <v>4</v>
      </c>
      <c r="D256" s="23">
        <v>200</v>
      </c>
      <c r="E256" s="24">
        <v>0.8</v>
      </c>
      <c r="F256" s="24">
        <v>0</v>
      </c>
      <c r="G256" s="24">
        <v>23.4</v>
      </c>
      <c r="H256" s="25">
        <v>100</v>
      </c>
      <c r="I256" s="162">
        <v>200</v>
      </c>
      <c r="J256" s="24">
        <v>0.8</v>
      </c>
      <c r="K256" s="24">
        <v>0</v>
      </c>
      <c r="L256" s="24">
        <v>23.4</v>
      </c>
      <c r="M256" s="163">
        <v>100</v>
      </c>
      <c r="N256" s="23">
        <v>200</v>
      </c>
      <c r="O256" s="24">
        <v>0.8</v>
      </c>
      <c r="P256" s="24">
        <v>0</v>
      </c>
      <c r="Q256" s="24">
        <v>23.4</v>
      </c>
      <c r="R256" s="25">
        <v>100</v>
      </c>
    </row>
    <row r="257" spans="2:18">
      <c r="B257" s="22"/>
      <c r="C257" s="161" t="s">
        <v>39</v>
      </c>
      <c r="D257" s="23">
        <v>40</v>
      </c>
      <c r="E257" s="24">
        <v>2.64</v>
      </c>
      <c r="F257" s="24">
        <v>0.48</v>
      </c>
      <c r="G257" s="24">
        <v>20.8</v>
      </c>
      <c r="H257" s="25">
        <v>72.27</v>
      </c>
      <c r="I257" s="23">
        <v>40</v>
      </c>
      <c r="J257" s="24">
        <v>2.64</v>
      </c>
      <c r="K257" s="24">
        <v>0.48</v>
      </c>
      <c r="L257" s="24">
        <v>20.8</v>
      </c>
      <c r="M257" s="25">
        <v>72.27</v>
      </c>
      <c r="N257" s="23">
        <v>90</v>
      </c>
      <c r="O257" s="24">
        <v>7.65</v>
      </c>
      <c r="P257" s="24">
        <v>0.63</v>
      </c>
      <c r="Q257" s="24">
        <v>45.27</v>
      </c>
      <c r="R257" s="25">
        <v>216</v>
      </c>
    </row>
    <row r="258" spans="2:18" ht="33.75" thickBot="1">
      <c r="B258" s="22"/>
      <c r="C258" s="161"/>
      <c r="D258" s="76"/>
      <c r="E258" s="77"/>
      <c r="F258" s="77"/>
      <c r="G258" s="77"/>
      <c r="H258" s="79"/>
      <c r="I258" s="191"/>
      <c r="J258" s="77"/>
      <c r="K258" s="77"/>
      <c r="L258" s="78"/>
      <c r="M258" s="192"/>
      <c r="N258" s="76"/>
      <c r="O258" s="77"/>
      <c r="P258" s="77"/>
      <c r="Q258" s="78"/>
      <c r="R258" s="79"/>
    </row>
    <row r="259" spans="2:18" ht="33.75" thickBot="1">
      <c r="B259" s="32"/>
      <c r="C259" s="218" t="s">
        <v>208</v>
      </c>
      <c r="D259" s="194">
        <f>H259/H275*100</f>
        <v>30.596723958405008</v>
      </c>
      <c r="E259" s="177">
        <f>SUM(E251:E258)</f>
        <v>26.430000000000003</v>
      </c>
      <c r="F259" s="177">
        <f>SUM(F251:F258)</f>
        <v>21.419999999999998</v>
      </c>
      <c r="G259" s="178">
        <f>SUM(G251:G258)</f>
        <v>98.16</v>
      </c>
      <c r="H259" s="179">
        <f>SUM(H251:H258)</f>
        <v>667.03</v>
      </c>
      <c r="I259" s="195">
        <f>M259/M275*100</f>
        <v>31.144718996525071</v>
      </c>
      <c r="J259" s="177">
        <f>SUM(J251:J258)</f>
        <v>35.519999999999996</v>
      </c>
      <c r="K259" s="177">
        <f>SUM(K251:K258)</f>
        <v>26.249999999999996</v>
      </c>
      <c r="L259" s="178">
        <f>SUM(L251:L258)</f>
        <v>105.44</v>
      </c>
      <c r="M259" s="196">
        <f>SUM(M251:M258)</f>
        <v>776.17</v>
      </c>
      <c r="N259" s="194">
        <f>R259/R275*100</f>
        <v>33.423817893755178</v>
      </c>
      <c r="O259" s="177">
        <f>SUM(O251:O258)</f>
        <v>41.289999999999992</v>
      </c>
      <c r="P259" s="177">
        <f>SUM(P251:P258)</f>
        <v>28.349999999999998</v>
      </c>
      <c r="Q259" s="178">
        <f>SUM(Q251:Q258)</f>
        <v>135.77000000000001</v>
      </c>
      <c r="R259" s="179">
        <f>SUM(R251:R258)</f>
        <v>964.09999999999991</v>
      </c>
    </row>
    <row r="260" spans="2:18">
      <c r="B260" s="249"/>
      <c r="C260" s="169"/>
      <c r="D260" s="292"/>
      <c r="E260" s="241"/>
      <c r="F260" s="241"/>
      <c r="G260" s="250"/>
      <c r="H260" s="242"/>
      <c r="I260" s="251"/>
      <c r="J260" s="241"/>
      <c r="K260" s="250"/>
      <c r="L260" s="250"/>
      <c r="M260" s="250"/>
      <c r="N260" s="252"/>
      <c r="O260" s="241"/>
      <c r="P260" s="241"/>
      <c r="Q260" s="250"/>
      <c r="R260" s="242"/>
    </row>
    <row r="261" spans="2:18">
      <c r="B261" s="249" t="s">
        <v>304</v>
      </c>
      <c r="C261" s="253" t="s">
        <v>305</v>
      </c>
      <c r="D261" s="23">
        <v>90</v>
      </c>
      <c r="E261" s="24">
        <v>12.5</v>
      </c>
      <c r="F261" s="24">
        <v>6</v>
      </c>
      <c r="G261" s="24">
        <v>8.5</v>
      </c>
      <c r="H261" s="25">
        <v>151.69999999999999</v>
      </c>
      <c r="I261" s="162">
        <v>100</v>
      </c>
      <c r="J261" s="24">
        <v>13.9</v>
      </c>
      <c r="K261" s="24">
        <v>6.7</v>
      </c>
      <c r="L261" s="24">
        <v>9.4</v>
      </c>
      <c r="M261" s="163">
        <v>168.9</v>
      </c>
      <c r="N261" s="23">
        <v>100</v>
      </c>
      <c r="O261" s="24">
        <v>13.9</v>
      </c>
      <c r="P261" s="24">
        <v>6.7</v>
      </c>
      <c r="Q261" s="24">
        <v>9.4</v>
      </c>
      <c r="R261" s="25">
        <v>168.9</v>
      </c>
    </row>
    <row r="262" spans="2:18">
      <c r="B262" s="249" t="s">
        <v>403</v>
      </c>
      <c r="C262" s="253" t="s">
        <v>402</v>
      </c>
      <c r="D262" s="23">
        <v>150</v>
      </c>
      <c r="E262" s="24">
        <v>3.6</v>
      </c>
      <c r="F262" s="24">
        <v>3.3</v>
      </c>
      <c r="G262" s="24">
        <v>26.85</v>
      </c>
      <c r="H262" s="25">
        <v>156</v>
      </c>
      <c r="I262" s="162">
        <v>180</v>
      </c>
      <c r="J262" s="24">
        <v>4.32</v>
      </c>
      <c r="K262" s="24">
        <v>3.96</v>
      </c>
      <c r="L262" s="24">
        <v>32.22</v>
      </c>
      <c r="M262" s="163">
        <v>187.2</v>
      </c>
      <c r="N262" s="23">
        <v>180</v>
      </c>
      <c r="O262" s="24">
        <v>4.32</v>
      </c>
      <c r="P262" s="24">
        <v>3.96</v>
      </c>
      <c r="Q262" s="24">
        <v>32.22</v>
      </c>
      <c r="R262" s="25">
        <v>187.2</v>
      </c>
    </row>
    <row r="263" spans="2:18">
      <c r="B263" s="249" t="s">
        <v>265</v>
      </c>
      <c r="C263" s="253" t="s">
        <v>311</v>
      </c>
      <c r="D263" s="23">
        <v>200</v>
      </c>
      <c r="E263" s="24">
        <v>0.2</v>
      </c>
      <c r="F263" s="24">
        <v>0.2</v>
      </c>
      <c r="G263" s="24">
        <v>21.8</v>
      </c>
      <c r="H263" s="25">
        <v>88</v>
      </c>
      <c r="I263" s="162">
        <v>200</v>
      </c>
      <c r="J263" s="24">
        <v>0.2</v>
      </c>
      <c r="K263" s="24">
        <v>0.2</v>
      </c>
      <c r="L263" s="24">
        <v>21.8</v>
      </c>
      <c r="M263" s="163">
        <v>88</v>
      </c>
      <c r="N263" s="23">
        <v>200</v>
      </c>
      <c r="O263" s="24">
        <v>0.2</v>
      </c>
      <c r="P263" s="24">
        <v>0.2</v>
      </c>
      <c r="Q263" s="24">
        <v>21.8</v>
      </c>
      <c r="R263" s="25">
        <v>88</v>
      </c>
    </row>
    <row r="264" spans="2:18">
      <c r="B264" s="249"/>
      <c r="C264" s="253" t="s">
        <v>39</v>
      </c>
      <c r="D264" s="23">
        <v>20</v>
      </c>
      <c r="E264" s="24">
        <v>1.32</v>
      </c>
      <c r="F264" s="24">
        <v>0.24</v>
      </c>
      <c r="G264" s="24">
        <v>10.4</v>
      </c>
      <c r="H264" s="25">
        <v>36.14</v>
      </c>
      <c r="I264" s="162">
        <v>40</v>
      </c>
      <c r="J264" s="24">
        <v>2.64</v>
      </c>
      <c r="K264" s="24">
        <v>0.48</v>
      </c>
      <c r="L264" s="24">
        <v>20.8</v>
      </c>
      <c r="M264" s="163">
        <v>72.27</v>
      </c>
      <c r="N264" s="23">
        <v>40</v>
      </c>
      <c r="O264" s="24">
        <v>2.64</v>
      </c>
      <c r="P264" s="24">
        <v>0.48</v>
      </c>
      <c r="Q264" s="24">
        <v>20.8</v>
      </c>
      <c r="R264" s="25">
        <v>72.27</v>
      </c>
    </row>
    <row r="265" spans="2:18">
      <c r="B265" s="249"/>
      <c r="C265" s="253" t="s">
        <v>181</v>
      </c>
      <c r="D265" s="23">
        <v>20</v>
      </c>
      <c r="E265" s="24">
        <v>1.56</v>
      </c>
      <c r="F265" s="24">
        <v>0.21</v>
      </c>
      <c r="G265" s="24">
        <v>9.76</v>
      </c>
      <c r="H265" s="25">
        <v>48.8</v>
      </c>
      <c r="I265" s="162">
        <v>30</v>
      </c>
      <c r="J265" s="24">
        <v>2.34</v>
      </c>
      <c r="K265" s="24">
        <v>0.31500000000000006</v>
      </c>
      <c r="L265" s="24">
        <v>14.68</v>
      </c>
      <c r="M265" s="163">
        <v>73.2</v>
      </c>
      <c r="N265" s="23">
        <v>30</v>
      </c>
      <c r="O265" s="24">
        <v>2.34</v>
      </c>
      <c r="P265" s="24">
        <v>0.31500000000000006</v>
      </c>
      <c r="Q265" s="24">
        <v>14.68</v>
      </c>
      <c r="R265" s="25">
        <v>73.2</v>
      </c>
    </row>
    <row r="266" spans="2:18" ht="33.75" thickBot="1">
      <c r="B266" s="249"/>
      <c r="C266" s="254"/>
      <c r="D266" s="76"/>
      <c r="E266" s="77"/>
      <c r="F266" s="77"/>
      <c r="G266" s="77"/>
      <c r="H266" s="79"/>
      <c r="I266" s="191"/>
      <c r="J266" s="77"/>
      <c r="K266" s="77"/>
      <c r="L266" s="77"/>
      <c r="M266" s="192"/>
      <c r="N266" s="76"/>
      <c r="O266" s="77"/>
      <c r="P266" s="77"/>
      <c r="Q266" s="77"/>
      <c r="R266" s="79"/>
    </row>
    <row r="267" spans="2:18" ht="33.75" thickBot="1">
      <c r="B267" s="32"/>
      <c r="C267" s="221" t="s">
        <v>225</v>
      </c>
      <c r="D267" s="194">
        <f>H267/H275*100</f>
        <v>22.046998490874149</v>
      </c>
      <c r="E267" s="177">
        <f>SUM(E261:E266)</f>
        <v>19.18</v>
      </c>
      <c r="F267" s="177">
        <f>SUM(F261:F266)</f>
        <v>9.9500000000000011</v>
      </c>
      <c r="G267" s="178">
        <f>SUM(G261:G266)</f>
        <v>77.310000000000016</v>
      </c>
      <c r="H267" s="179">
        <f>SUM(H261:H266)</f>
        <v>480.64</v>
      </c>
      <c r="I267" s="195">
        <f t="shared" ref="I267" si="23">M267/M275*100</f>
        <v>23.657178168160701</v>
      </c>
      <c r="J267" s="177">
        <f>SUM(J261:J266)</f>
        <v>23.4</v>
      </c>
      <c r="K267" s="177">
        <f>SUM(K261:K266)</f>
        <v>11.654999999999999</v>
      </c>
      <c r="L267" s="178">
        <f>SUM(L261:L266)</f>
        <v>98.9</v>
      </c>
      <c r="M267" s="179">
        <f>SUM(M261:M266)</f>
        <v>589.57000000000005</v>
      </c>
      <c r="N267" s="194">
        <f t="shared" ref="N267" si="24">R267/R275*100</f>
        <v>20.439456815290161</v>
      </c>
      <c r="O267" s="177">
        <f>SUM(O261:O266)</f>
        <v>23.4</v>
      </c>
      <c r="P267" s="177">
        <f>SUM(P261:P266)</f>
        <v>11.654999999999999</v>
      </c>
      <c r="Q267" s="178">
        <f>SUM(Q261:Q266)</f>
        <v>98.9</v>
      </c>
      <c r="R267" s="179">
        <f>SUM(R261:R266)</f>
        <v>589.57000000000005</v>
      </c>
    </row>
    <row r="268" spans="2:18">
      <c r="B268" s="22"/>
      <c r="C268" s="161"/>
      <c r="D268" s="198"/>
      <c r="E268" s="207"/>
      <c r="F268" s="207"/>
      <c r="G268" s="166"/>
      <c r="H268" s="229"/>
      <c r="I268" s="202"/>
      <c r="J268" s="207"/>
      <c r="K268" s="207"/>
      <c r="L268" s="166"/>
      <c r="M268" s="211"/>
      <c r="N268" s="198"/>
      <c r="O268" s="207"/>
      <c r="P268" s="207"/>
      <c r="Q268" s="166"/>
      <c r="R268" s="229"/>
    </row>
    <row r="269" spans="2:18">
      <c r="B269" s="22" t="s">
        <v>234</v>
      </c>
      <c r="C269" s="161" t="s">
        <v>48</v>
      </c>
      <c r="D269" s="23">
        <v>200</v>
      </c>
      <c r="E269" s="24">
        <v>5.6</v>
      </c>
      <c r="F269" s="24">
        <v>6.4</v>
      </c>
      <c r="G269" s="24">
        <v>8.1999999999999993</v>
      </c>
      <c r="H269" s="25">
        <v>112</v>
      </c>
      <c r="I269" s="162">
        <v>200</v>
      </c>
      <c r="J269" s="24">
        <v>5.6</v>
      </c>
      <c r="K269" s="24">
        <v>6.4</v>
      </c>
      <c r="L269" s="24">
        <v>8.1999999999999993</v>
      </c>
      <c r="M269" s="163">
        <v>112</v>
      </c>
      <c r="N269" s="23">
        <v>200</v>
      </c>
      <c r="O269" s="24">
        <v>5.6</v>
      </c>
      <c r="P269" s="24">
        <v>6.4</v>
      </c>
      <c r="Q269" s="24">
        <v>8.1999999999999993</v>
      </c>
      <c r="R269" s="25">
        <v>112</v>
      </c>
    </row>
    <row r="270" spans="2:18">
      <c r="B270" s="22"/>
      <c r="C270" s="161" t="s">
        <v>181</v>
      </c>
      <c r="D270" s="23">
        <v>20</v>
      </c>
      <c r="E270" s="24">
        <v>1.56</v>
      </c>
      <c r="F270" s="24">
        <v>0.21</v>
      </c>
      <c r="G270" s="24">
        <v>9.76</v>
      </c>
      <c r="H270" s="25">
        <v>48.8</v>
      </c>
      <c r="I270" s="162">
        <v>20</v>
      </c>
      <c r="J270" s="24">
        <v>1.56</v>
      </c>
      <c r="K270" s="24">
        <v>0.21</v>
      </c>
      <c r="L270" s="24">
        <v>9.76</v>
      </c>
      <c r="M270" s="163">
        <v>48.8</v>
      </c>
      <c r="N270" s="23">
        <v>20</v>
      </c>
      <c r="O270" s="24">
        <v>1.56</v>
      </c>
      <c r="P270" s="24">
        <v>0.21</v>
      </c>
      <c r="Q270" s="24">
        <v>9.76</v>
      </c>
      <c r="R270" s="25">
        <v>48.8</v>
      </c>
    </row>
    <row r="271" spans="2:18">
      <c r="B271" s="22"/>
      <c r="C271" s="161" t="s">
        <v>150</v>
      </c>
      <c r="D271" s="23">
        <v>10</v>
      </c>
      <c r="E271" s="24">
        <v>0.08</v>
      </c>
      <c r="F271" s="24">
        <v>0</v>
      </c>
      <c r="G271" s="24">
        <v>8.0299999999999994</v>
      </c>
      <c r="H271" s="25">
        <v>31.4</v>
      </c>
      <c r="I271" s="162">
        <v>10</v>
      </c>
      <c r="J271" s="24">
        <v>0.08</v>
      </c>
      <c r="K271" s="24">
        <v>0</v>
      </c>
      <c r="L271" s="24">
        <v>8.0299999999999994</v>
      </c>
      <c r="M271" s="163">
        <v>31.4</v>
      </c>
      <c r="N271" s="23">
        <v>10</v>
      </c>
      <c r="O271" s="24">
        <v>0.08</v>
      </c>
      <c r="P271" s="24">
        <v>0</v>
      </c>
      <c r="Q271" s="24">
        <v>8.0299999999999994</v>
      </c>
      <c r="R271" s="25">
        <v>31.4</v>
      </c>
    </row>
    <row r="272" spans="2:18" ht="33.75" thickBot="1">
      <c r="B272" s="22"/>
      <c r="C272" s="161"/>
      <c r="D272" s="76"/>
      <c r="E272" s="77"/>
      <c r="F272" s="77"/>
      <c r="G272" s="77"/>
      <c r="H272" s="79"/>
      <c r="I272" s="202"/>
      <c r="J272" s="207"/>
      <c r="K272" s="207"/>
      <c r="L272" s="207"/>
      <c r="M272" s="211"/>
      <c r="N272" s="76"/>
      <c r="O272" s="77"/>
      <c r="P272" s="77"/>
      <c r="Q272" s="77"/>
      <c r="R272" s="79"/>
    </row>
    <row r="273" spans="2:18" ht="33.75" thickBot="1">
      <c r="B273" s="32"/>
      <c r="C273" s="193" t="s">
        <v>209</v>
      </c>
      <c r="D273" s="194">
        <f>H273/H275*100</f>
        <v>8.8162306714922014</v>
      </c>
      <c r="E273" s="177">
        <f>SUM(E269:E272)</f>
        <v>7.24</v>
      </c>
      <c r="F273" s="177">
        <f>SUM(F269:F272)</f>
        <v>6.61</v>
      </c>
      <c r="G273" s="178">
        <f>SUM(G269:G272)</f>
        <v>25.990000000000002</v>
      </c>
      <c r="H273" s="196">
        <f>SUM(H269:H272)</f>
        <v>192.20000000000002</v>
      </c>
      <c r="I273" s="194">
        <f>M273/M275*100</f>
        <v>7.7122473055285825</v>
      </c>
      <c r="J273" s="177">
        <f>SUM(J269:J272)</f>
        <v>7.24</v>
      </c>
      <c r="K273" s="177">
        <f>SUM(K269:K272)</f>
        <v>6.61</v>
      </c>
      <c r="L273" s="178">
        <f>SUM(L269:L272)</f>
        <v>25.990000000000002</v>
      </c>
      <c r="M273" s="179">
        <f>SUM(M269:M272)</f>
        <v>192.20000000000002</v>
      </c>
      <c r="N273" s="194">
        <f>R273/R275*100</f>
        <v>6.6632691620991045</v>
      </c>
      <c r="O273" s="177">
        <f>SUM(O269:O272)</f>
        <v>7.24</v>
      </c>
      <c r="P273" s="177">
        <f>SUM(P269:P272)</f>
        <v>6.61</v>
      </c>
      <c r="Q273" s="178">
        <f>SUM(Q269:Q272)</f>
        <v>25.990000000000002</v>
      </c>
      <c r="R273" s="179">
        <f>SUM(R269:R272)</f>
        <v>192.20000000000002</v>
      </c>
    </row>
    <row r="274" spans="2:18" ht="33.75" thickBot="1">
      <c r="B274" s="22"/>
      <c r="C274" s="197"/>
      <c r="D274" s="198"/>
      <c r="E274" s="204"/>
      <c r="F274" s="204"/>
      <c r="G274" s="205"/>
      <c r="H274" s="232"/>
      <c r="I274" s="198"/>
      <c r="J274" s="199"/>
      <c r="K274" s="203"/>
      <c r="L274" s="203"/>
      <c r="M274" s="201"/>
      <c r="N274" s="198"/>
      <c r="O274" s="204"/>
      <c r="P274" s="204"/>
      <c r="Q274" s="205"/>
      <c r="R274" s="206"/>
    </row>
    <row r="275" spans="2:18" ht="33.75" thickBot="1">
      <c r="B275" s="32"/>
      <c r="C275" s="193" t="s">
        <v>210</v>
      </c>
      <c r="D275" s="213">
        <f t="shared" ref="D275:R275" si="25">D244+D249+D259+D267+D273</f>
        <v>100.00000000000001</v>
      </c>
      <c r="E275" s="177">
        <f t="shared" si="25"/>
        <v>80.896666666666661</v>
      </c>
      <c r="F275" s="177">
        <f t="shared" si="25"/>
        <v>70.951666666666668</v>
      </c>
      <c r="G275" s="177">
        <f t="shared" si="25"/>
        <v>308.86666666666667</v>
      </c>
      <c r="H275" s="196">
        <f t="shared" si="25"/>
        <v>2180.0699999999997</v>
      </c>
      <c r="I275" s="213">
        <f t="shared" si="25"/>
        <v>100</v>
      </c>
      <c r="J275" s="177">
        <f t="shared" si="25"/>
        <v>94.986666666666665</v>
      </c>
      <c r="K275" s="177">
        <f t="shared" si="25"/>
        <v>85.166666666666671</v>
      </c>
      <c r="L275" s="177">
        <f t="shared" si="25"/>
        <v>341.7766666666667</v>
      </c>
      <c r="M275" s="179">
        <f t="shared" si="25"/>
        <v>2492.14</v>
      </c>
      <c r="N275" s="213">
        <f t="shared" si="25"/>
        <v>100</v>
      </c>
      <c r="O275" s="177">
        <f t="shared" si="25"/>
        <v>107.14999999999999</v>
      </c>
      <c r="P275" s="177">
        <f t="shared" si="25"/>
        <v>94.45</v>
      </c>
      <c r="Q275" s="177">
        <f t="shared" si="25"/>
        <v>401.03</v>
      </c>
      <c r="R275" s="179">
        <f t="shared" si="25"/>
        <v>2884.47</v>
      </c>
    </row>
    <row r="276" spans="2:18" ht="33.75" thickBot="1">
      <c r="B276" s="32"/>
      <c r="C276" s="193" t="s">
        <v>182</v>
      </c>
      <c r="D276" s="214"/>
      <c r="E276" s="178"/>
      <c r="F276" s="178"/>
      <c r="G276" s="178"/>
      <c r="H276" s="210">
        <v>2100</v>
      </c>
      <c r="I276" s="215"/>
      <c r="J276" s="178"/>
      <c r="K276" s="178"/>
      <c r="L276" s="178"/>
      <c r="M276" s="178">
        <v>2400</v>
      </c>
      <c r="N276" s="214"/>
      <c r="O276" s="178"/>
      <c r="P276" s="178"/>
      <c r="Q276" s="178"/>
      <c r="R276" s="210">
        <v>2800</v>
      </c>
    </row>
    <row r="277" spans="2:18" ht="33.75" thickBot="1">
      <c r="B277" s="54"/>
      <c r="C277" s="193" t="s">
        <v>18</v>
      </c>
      <c r="D277" s="214"/>
      <c r="E277" s="286">
        <v>1</v>
      </c>
      <c r="F277" s="286">
        <f>F275/E275</f>
        <v>0.87706539206394996</v>
      </c>
      <c r="G277" s="286">
        <f>G275/E275</f>
        <v>3.8180394742263797</v>
      </c>
      <c r="H277" s="286"/>
      <c r="I277" s="214"/>
      <c r="J277" s="286">
        <v>1</v>
      </c>
      <c r="K277" s="286">
        <f>K275/J275</f>
        <v>0.89661706906232463</v>
      </c>
      <c r="L277" s="286">
        <f>L275/J275</f>
        <v>3.598154126895003</v>
      </c>
      <c r="M277" s="287"/>
      <c r="N277" s="214"/>
      <c r="O277" s="286">
        <v>1</v>
      </c>
      <c r="P277" s="286">
        <f>P275/O275</f>
        <v>0.88147456836210925</v>
      </c>
      <c r="Q277" s="286">
        <f>Q275/O275</f>
        <v>3.7426971535230984</v>
      </c>
      <c r="R277" s="287"/>
    </row>
    <row r="278" spans="2:18" ht="33.75" thickBot="1">
      <c r="C278" s="165"/>
      <c r="D278" s="209"/>
      <c r="E278" s="165"/>
      <c r="F278" s="165"/>
      <c r="G278" s="165"/>
      <c r="H278" s="165"/>
      <c r="I278" s="209"/>
      <c r="J278" s="165"/>
      <c r="K278" s="165"/>
      <c r="L278" s="165"/>
      <c r="M278" s="165"/>
      <c r="N278" s="209"/>
      <c r="O278" s="165"/>
      <c r="P278" s="165"/>
      <c r="Q278" s="165"/>
      <c r="R278" s="165"/>
    </row>
    <row r="279" spans="2:18" ht="33.75" thickBot="1">
      <c r="B279" s="327" t="s">
        <v>306</v>
      </c>
      <c r="C279" s="218" t="s">
        <v>36</v>
      </c>
      <c r="D279" s="193"/>
      <c r="E279" s="170"/>
      <c r="F279" s="170"/>
      <c r="G279" s="170"/>
      <c r="H279" s="170" t="s">
        <v>19</v>
      </c>
      <c r="I279" s="170"/>
      <c r="J279" s="170"/>
      <c r="K279" s="170"/>
      <c r="L279" s="170"/>
      <c r="M279" s="170"/>
      <c r="N279" s="170"/>
      <c r="O279" s="170"/>
      <c r="P279" s="170"/>
      <c r="Q279" s="170"/>
      <c r="R279" s="171"/>
    </row>
    <row r="280" spans="2:18" ht="33.75" thickBot="1">
      <c r="B280" s="328"/>
      <c r="C280" s="197"/>
      <c r="D280" s="174"/>
      <c r="E280" s="11"/>
      <c r="F280" s="12" t="s">
        <v>152</v>
      </c>
      <c r="G280" s="12"/>
      <c r="H280" s="173"/>
      <c r="I280" s="11"/>
      <c r="J280" s="11"/>
      <c r="K280" s="12" t="s">
        <v>153</v>
      </c>
      <c r="L280" s="12"/>
      <c r="M280" s="173"/>
      <c r="N280" s="11"/>
      <c r="O280" s="11"/>
      <c r="P280" s="12" t="s">
        <v>154</v>
      </c>
      <c r="Q280" s="12"/>
      <c r="R280" s="173"/>
    </row>
    <row r="281" spans="2:18" ht="35.450000000000003" customHeight="1" thickBot="1">
      <c r="B281" s="328"/>
      <c r="C281" s="175" t="s">
        <v>25</v>
      </c>
      <c r="D281" s="180" t="s">
        <v>37</v>
      </c>
      <c r="E281" s="177" t="s">
        <v>68</v>
      </c>
      <c r="F281" s="177" t="s">
        <v>69</v>
      </c>
      <c r="G281" s="178" t="s">
        <v>70</v>
      </c>
      <c r="H281" s="196" t="s">
        <v>72</v>
      </c>
      <c r="I281" s="180" t="s">
        <v>37</v>
      </c>
      <c r="J281" s="177" t="s">
        <v>68</v>
      </c>
      <c r="K281" s="177" t="s">
        <v>69</v>
      </c>
      <c r="L281" s="178" t="s">
        <v>70</v>
      </c>
      <c r="M281" s="179" t="s">
        <v>72</v>
      </c>
      <c r="N281" s="191" t="s">
        <v>37</v>
      </c>
      <c r="O281" s="181" t="s">
        <v>68</v>
      </c>
      <c r="P281" s="181" t="s">
        <v>69</v>
      </c>
      <c r="Q281" s="182" t="s">
        <v>70</v>
      </c>
      <c r="R281" s="183" t="s">
        <v>72</v>
      </c>
    </row>
    <row r="282" spans="2:18">
      <c r="B282" s="18"/>
      <c r="C282" s="212"/>
      <c r="D282" s="184"/>
      <c r="E282" s="185"/>
      <c r="F282" s="185"/>
      <c r="G282" s="185"/>
      <c r="H282" s="187"/>
      <c r="I282" s="188"/>
      <c r="J282" s="185"/>
      <c r="K282" s="185"/>
      <c r="L282" s="185"/>
      <c r="M282" s="189"/>
      <c r="N282" s="184"/>
      <c r="O282" s="185"/>
      <c r="P282" s="185"/>
      <c r="Q282" s="185"/>
      <c r="R282" s="187"/>
    </row>
    <row r="283" spans="2:18">
      <c r="B283" s="22" t="s">
        <v>488</v>
      </c>
      <c r="C283" s="161" t="s">
        <v>489</v>
      </c>
      <c r="D283" s="23">
        <v>100</v>
      </c>
      <c r="E283" s="24">
        <v>6.4</v>
      </c>
      <c r="F283" s="24">
        <v>8.9</v>
      </c>
      <c r="G283" s="24">
        <v>41.4</v>
      </c>
      <c r="H283" s="24">
        <v>271</v>
      </c>
      <c r="I283" s="162">
        <v>100</v>
      </c>
      <c r="J283" s="24">
        <v>6.4</v>
      </c>
      <c r="K283" s="24">
        <v>8.9</v>
      </c>
      <c r="L283" s="24">
        <v>41.4</v>
      </c>
      <c r="M283" s="24">
        <v>271</v>
      </c>
      <c r="N283" s="23">
        <v>150</v>
      </c>
      <c r="O283" s="24">
        <v>9.6</v>
      </c>
      <c r="P283" s="24">
        <v>13.35</v>
      </c>
      <c r="Q283" s="24">
        <v>62.1</v>
      </c>
      <c r="R283" s="25">
        <v>406.5</v>
      </c>
    </row>
    <row r="284" spans="2:18">
      <c r="B284" s="22" t="s">
        <v>255</v>
      </c>
      <c r="C284" s="161" t="s">
        <v>43</v>
      </c>
      <c r="D284" s="23">
        <v>200</v>
      </c>
      <c r="E284" s="24">
        <v>1.4</v>
      </c>
      <c r="F284" s="24">
        <v>1</v>
      </c>
      <c r="G284" s="24">
        <v>16</v>
      </c>
      <c r="H284" s="25">
        <v>78</v>
      </c>
      <c r="I284" s="162">
        <v>200</v>
      </c>
      <c r="J284" s="24">
        <v>1.4</v>
      </c>
      <c r="K284" s="24">
        <v>1</v>
      </c>
      <c r="L284" s="24">
        <v>16</v>
      </c>
      <c r="M284" s="163">
        <v>78</v>
      </c>
      <c r="N284" s="23">
        <v>200</v>
      </c>
      <c r="O284" s="24">
        <v>1.4</v>
      </c>
      <c r="P284" s="24">
        <v>1</v>
      </c>
      <c r="Q284" s="24">
        <v>16</v>
      </c>
      <c r="R284" s="25">
        <v>78</v>
      </c>
    </row>
    <row r="285" spans="2:18">
      <c r="B285" s="22"/>
      <c r="C285" s="161" t="s">
        <v>181</v>
      </c>
      <c r="D285" s="23">
        <v>30</v>
      </c>
      <c r="E285" s="24">
        <v>2.34</v>
      </c>
      <c r="F285" s="24">
        <v>0.31500000000000006</v>
      </c>
      <c r="G285" s="24">
        <v>14.68</v>
      </c>
      <c r="H285" s="25">
        <v>73.2</v>
      </c>
      <c r="I285" s="162">
        <v>40</v>
      </c>
      <c r="J285" s="24">
        <v>3.12</v>
      </c>
      <c r="K285" s="24">
        <v>0.42</v>
      </c>
      <c r="L285" s="24">
        <v>19.57</v>
      </c>
      <c r="M285" s="163">
        <v>97.6</v>
      </c>
      <c r="N285" s="23">
        <v>40</v>
      </c>
      <c r="O285" s="24">
        <v>3.12</v>
      </c>
      <c r="P285" s="24">
        <v>0.42</v>
      </c>
      <c r="Q285" s="24">
        <v>19.57</v>
      </c>
      <c r="R285" s="25">
        <v>97.6</v>
      </c>
    </row>
    <row r="286" spans="2:18">
      <c r="B286" s="22" t="s">
        <v>246</v>
      </c>
      <c r="C286" s="161" t="s">
        <v>44</v>
      </c>
      <c r="D286" s="23">
        <v>10</v>
      </c>
      <c r="E286" s="24">
        <v>0.1</v>
      </c>
      <c r="F286" s="24">
        <v>7.1</v>
      </c>
      <c r="G286" s="24">
        <v>0</v>
      </c>
      <c r="H286" s="25">
        <v>70</v>
      </c>
      <c r="I286" s="162">
        <v>10</v>
      </c>
      <c r="J286" s="24">
        <v>0.1</v>
      </c>
      <c r="K286" s="24">
        <v>7.1</v>
      </c>
      <c r="L286" s="24">
        <v>0</v>
      </c>
      <c r="M286" s="163">
        <v>70</v>
      </c>
      <c r="N286" s="23">
        <v>15</v>
      </c>
      <c r="O286" s="24">
        <f>J286/2*3</f>
        <v>0.15000000000000002</v>
      </c>
      <c r="P286" s="24">
        <f t="shared" ref="P286:R286" si="26">K286/2*3</f>
        <v>10.649999999999999</v>
      </c>
      <c r="Q286" s="24">
        <f t="shared" si="26"/>
        <v>0</v>
      </c>
      <c r="R286" s="25">
        <f t="shared" si="26"/>
        <v>105</v>
      </c>
    </row>
    <row r="287" spans="2:18" ht="33.75" thickBot="1">
      <c r="B287" s="22"/>
      <c r="C287" s="161" t="s">
        <v>65</v>
      </c>
      <c r="D287" s="76"/>
      <c r="E287" s="77"/>
      <c r="F287" s="77"/>
      <c r="G287" s="78"/>
      <c r="H287" s="79"/>
      <c r="I287" s="191"/>
      <c r="J287" s="77"/>
      <c r="K287" s="77"/>
      <c r="L287" s="78"/>
      <c r="M287" s="192"/>
      <c r="N287" s="76"/>
      <c r="O287" s="77"/>
      <c r="P287" s="77"/>
      <c r="Q287" s="78"/>
      <c r="R287" s="79"/>
    </row>
    <row r="288" spans="2:18" ht="33.75" thickBot="1">
      <c r="B288" s="32"/>
      <c r="C288" s="193" t="s">
        <v>221</v>
      </c>
      <c r="D288" s="194">
        <f>H288/H318*100</f>
        <v>22.350478387423429</v>
      </c>
      <c r="E288" s="177">
        <f>SUM(E283:E287)</f>
        <v>10.24</v>
      </c>
      <c r="F288" s="177">
        <f>SUM(F283:F287)</f>
        <v>17.314999999999998</v>
      </c>
      <c r="G288" s="178">
        <f>SUM(G283:G287)</f>
        <v>72.08</v>
      </c>
      <c r="H288" s="179">
        <f>SUM(H283:H287)</f>
        <v>492.2</v>
      </c>
      <c r="I288" s="195">
        <f>M288/M318*100</f>
        <v>21.32366902495604</v>
      </c>
      <c r="J288" s="177">
        <f>SUM(J283:J287)</f>
        <v>11.020000000000001</v>
      </c>
      <c r="K288" s="177">
        <f>SUM(K283:K287)</f>
        <v>17.420000000000002</v>
      </c>
      <c r="L288" s="178">
        <f>SUM(L283:L287)</f>
        <v>76.97</v>
      </c>
      <c r="M288" s="196">
        <f>SUM(M283:M287)</f>
        <v>516.6</v>
      </c>
      <c r="N288" s="194">
        <f>R288/R318*100</f>
        <v>24.358597120644365</v>
      </c>
      <c r="O288" s="177">
        <f>SUM(O283:O287)</f>
        <v>14.270000000000001</v>
      </c>
      <c r="P288" s="177">
        <f>SUM(P283:P287)</f>
        <v>25.419999999999998</v>
      </c>
      <c r="Q288" s="178">
        <f>SUM(Q283:Q287)</f>
        <v>97.669999999999987</v>
      </c>
      <c r="R288" s="179">
        <f>SUM(R283:R287)</f>
        <v>687.1</v>
      </c>
    </row>
    <row r="289" spans="2:18">
      <c r="B289" s="22"/>
      <c r="C289" s="197"/>
      <c r="D289" s="218"/>
      <c r="E289" s="204"/>
      <c r="F289" s="205"/>
      <c r="G289" s="204"/>
      <c r="H289" s="219"/>
      <c r="I289" s="231"/>
      <c r="J289" s="204"/>
      <c r="K289" s="205"/>
      <c r="L289" s="204"/>
      <c r="M289" s="205"/>
      <c r="N289" s="218"/>
      <c r="O289" s="204"/>
      <c r="P289" s="205"/>
      <c r="Q289" s="204"/>
      <c r="R289" s="219"/>
    </row>
    <row r="290" spans="2:18">
      <c r="B290" s="22"/>
      <c r="C290" s="161" t="s">
        <v>484</v>
      </c>
      <c r="D290" s="23">
        <v>180</v>
      </c>
      <c r="E290" s="24">
        <v>4.68</v>
      </c>
      <c r="F290" s="24">
        <v>5.04</v>
      </c>
      <c r="G290" s="24">
        <v>7.74</v>
      </c>
      <c r="H290" s="25">
        <v>93.6</v>
      </c>
      <c r="I290" s="162">
        <v>200</v>
      </c>
      <c r="J290" s="24">
        <v>5.2</v>
      </c>
      <c r="K290" s="24">
        <v>5.6</v>
      </c>
      <c r="L290" s="24">
        <v>8.6</v>
      </c>
      <c r="M290" s="163">
        <v>104</v>
      </c>
      <c r="N290" s="23">
        <v>200</v>
      </c>
      <c r="O290" s="24">
        <v>5.2</v>
      </c>
      <c r="P290" s="24">
        <v>5.6</v>
      </c>
      <c r="Q290" s="24">
        <v>8.6</v>
      </c>
      <c r="R290" s="25">
        <v>104</v>
      </c>
    </row>
    <row r="291" spans="2:18">
      <c r="B291" s="22" t="s">
        <v>247</v>
      </c>
      <c r="C291" s="103" t="s">
        <v>486</v>
      </c>
      <c r="D291" s="23">
        <v>100</v>
      </c>
      <c r="E291" s="24">
        <v>5.93</v>
      </c>
      <c r="F291" s="24">
        <v>5.19</v>
      </c>
      <c r="G291" s="24">
        <v>37.04</v>
      </c>
      <c r="H291" s="24">
        <v>218.52</v>
      </c>
      <c r="I291" s="162">
        <v>100</v>
      </c>
      <c r="J291" s="24">
        <v>5.93</v>
      </c>
      <c r="K291" s="24">
        <v>5.19</v>
      </c>
      <c r="L291" s="24">
        <v>37.04</v>
      </c>
      <c r="M291" s="163">
        <v>218.52</v>
      </c>
      <c r="N291" s="23">
        <v>135</v>
      </c>
      <c r="O291" s="24">
        <v>8</v>
      </c>
      <c r="P291" s="24">
        <v>7</v>
      </c>
      <c r="Q291" s="24">
        <v>50</v>
      </c>
      <c r="R291" s="25">
        <v>295</v>
      </c>
    </row>
    <row r="292" spans="2:18" ht="33.75" thickBot="1">
      <c r="B292" s="22"/>
      <c r="C292" s="197"/>
      <c r="D292" s="221"/>
      <c r="E292" s="181"/>
      <c r="F292" s="182"/>
      <c r="G292" s="181"/>
      <c r="H292" s="222"/>
      <c r="I292" s="209"/>
      <c r="J292" s="199"/>
      <c r="K292" s="200"/>
      <c r="L292" s="199"/>
      <c r="M292" s="200"/>
      <c r="N292" s="197"/>
      <c r="O292" s="199"/>
      <c r="P292" s="200"/>
      <c r="Q292" s="199"/>
      <c r="R292" s="220"/>
    </row>
    <row r="293" spans="2:18" ht="33.75" thickBot="1">
      <c r="B293" s="32"/>
      <c r="C293" s="193" t="s">
        <v>224</v>
      </c>
      <c r="D293" s="194">
        <f>H293/H318*100</f>
        <v>14.173163986758638</v>
      </c>
      <c r="E293" s="177">
        <f>SUM(E290:E292)</f>
        <v>10.61</v>
      </c>
      <c r="F293" s="178">
        <f>SUM(F290:F292)</f>
        <v>10.23</v>
      </c>
      <c r="G293" s="177">
        <f>SUM(G290:G292)</f>
        <v>44.78</v>
      </c>
      <c r="H293" s="210">
        <f>SUM(H290:H292)</f>
        <v>312.12</v>
      </c>
      <c r="I293" s="195">
        <f>M293/M318*100</f>
        <v>13.312639825646189</v>
      </c>
      <c r="J293" s="177">
        <f>SUM(J290:J292)</f>
        <v>11.129999999999999</v>
      </c>
      <c r="K293" s="178">
        <f>SUM(K290:K292)</f>
        <v>10.79</v>
      </c>
      <c r="L293" s="177">
        <f>SUM(L290:L292)</f>
        <v>45.64</v>
      </c>
      <c r="M293" s="178">
        <f>SUM(M290:M292)</f>
        <v>322.52</v>
      </c>
      <c r="N293" s="194">
        <f>R293/R318*100</f>
        <v>14.145073862810509</v>
      </c>
      <c r="O293" s="177">
        <f>SUM(O290:O292)</f>
        <v>13.2</v>
      </c>
      <c r="P293" s="178">
        <f>SUM(P290:P292)</f>
        <v>12.6</v>
      </c>
      <c r="Q293" s="177">
        <f>SUM(Q290:Q292)</f>
        <v>58.6</v>
      </c>
      <c r="R293" s="210">
        <f>SUM(R290:R292)</f>
        <v>399</v>
      </c>
    </row>
    <row r="294" spans="2:18">
      <c r="B294" s="22"/>
      <c r="C294" s="161"/>
      <c r="D294" s="218"/>
      <c r="E294" s="185"/>
      <c r="F294" s="185"/>
      <c r="G294" s="185"/>
      <c r="H294" s="187"/>
      <c r="I294" s="202"/>
      <c r="J294" s="207"/>
      <c r="K294" s="207"/>
      <c r="L294" s="207"/>
      <c r="M294" s="211"/>
      <c r="N294" s="184"/>
      <c r="O294" s="185"/>
      <c r="P294" s="185"/>
      <c r="Q294" s="185"/>
      <c r="R294" s="187"/>
    </row>
    <row r="295" spans="2:18">
      <c r="B295" s="22" t="s">
        <v>468</v>
      </c>
      <c r="C295" s="161" t="s">
        <v>469</v>
      </c>
      <c r="D295" s="23">
        <v>80</v>
      </c>
      <c r="E295" s="24">
        <v>1.28</v>
      </c>
      <c r="F295" s="24">
        <v>8.08</v>
      </c>
      <c r="G295" s="24">
        <v>4.72</v>
      </c>
      <c r="H295" s="25">
        <v>96.8</v>
      </c>
      <c r="I295" s="162">
        <v>100</v>
      </c>
      <c r="J295" s="24">
        <v>1.6</v>
      </c>
      <c r="K295" s="24">
        <v>10.1</v>
      </c>
      <c r="L295" s="24">
        <v>5.9</v>
      </c>
      <c r="M295" s="163">
        <v>121</v>
      </c>
      <c r="N295" s="23">
        <v>100</v>
      </c>
      <c r="O295" s="24">
        <v>1.6</v>
      </c>
      <c r="P295" s="24">
        <v>10.1</v>
      </c>
      <c r="Q295" s="24">
        <v>5.9</v>
      </c>
      <c r="R295" s="25">
        <v>121</v>
      </c>
    </row>
    <row r="296" spans="2:18">
      <c r="B296" s="22" t="s">
        <v>382</v>
      </c>
      <c r="C296" s="161" t="s">
        <v>383</v>
      </c>
      <c r="D296" s="23">
        <v>250</v>
      </c>
      <c r="E296" s="24">
        <v>1.8</v>
      </c>
      <c r="F296" s="24">
        <v>2</v>
      </c>
      <c r="G296" s="24">
        <v>14.3</v>
      </c>
      <c r="H296" s="25">
        <v>80</v>
      </c>
      <c r="I296" s="162">
        <v>300</v>
      </c>
      <c r="J296" s="24">
        <v>2.16</v>
      </c>
      <c r="K296" s="24">
        <v>2.4</v>
      </c>
      <c r="L296" s="24">
        <v>17.16</v>
      </c>
      <c r="M296" s="163">
        <v>96</v>
      </c>
      <c r="N296" s="23">
        <v>350</v>
      </c>
      <c r="O296" s="24">
        <v>2.5</v>
      </c>
      <c r="P296" s="24">
        <v>2.8</v>
      </c>
      <c r="Q296" s="24">
        <v>20</v>
      </c>
      <c r="R296" s="25">
        <v>112</v>
      </c>
    </row>
    <row r="297" spans="2:18">
      <c r="B297" s="22" t="s">
        <v>382</v>
      </c>
      <c r="C297" s="161" t="s">
        <v>384</v>
      </c>
      <c r="D297" s="23">
        <v>20</v>
      </c>
      <c r="E297" s="24">
        <v>4.5</v>
      </c>
      <c r="F297" s="24">
        <v>0.6</v>
      </c>
      <c r="G297" s="24">
        <v>0.2</v>
      </c>
      <c r="H297" s="25">
        <v>24.2</v>
      </c>
      <c r="I297" s="162">
        <v>20</v>
      </c>
      <c r="J297" s="24">
        <v>4.5</v>
      </c>
      <c r="K297" s="24">
        <v>0.6</v>
      </c>
      <c r="L297" s="24">
        <v>0.2</v>
      </c>
      <c r="M297" s="163">
        <v>24.2</v>
      </c>
      <c r="N297" s="23">
        <v>20</v>
      </c>
      <c r="O297" s="24">
        <v>4.5</v>
      </c>
      <c r="P297" s="24">
        <v>0.6</v>
      </c>
      <c r="Q297" s="24">
        <v>0.2</v>
      </c>
      <c r="R297" s="25">
        <v>24.2</v>
      </c>
    </row>
    <row r="298" spans="2:18">
      <c r="B298" s="22" t="s">
        <v>237</v>
      </c>
      <c r="C298" s="161" t="s">
        <v>516</v>
      </c>
      <c r="D298" s="23">
        <v>80</v>
      </c>
      <c r="E298" s="24">
        <v>11.84</v>
      </c>
      <c r="F298" s="24">
        <v>9.92</v>
      </c>
      <c r="G298" s="24">
        <v>11.36</v>
      </c>
      <c r="H298" s="25">
        <v>182.4</v>
      </c>
      <c r="I298" s="162">
        <v>80</v>
      </c>
      <c r="J298" s="24">
        <v>11.84</v>
      </c>
      <c r="K298" s="24">
        <v>9.92</v>
      </c>
      <c r="L298" s="24">
        <v>11.36</v>
      </c>
      <c r="M298" s="163">
        <v>182.4</v>
      </c>
      <c r="N298" s="23">
        <v>100</v>
      </c>
      <c r="O298" s="24">
        <v>14.8</v>
      </c>
      <c r="P298" s="24">
        <v>12.4</v>
      </c>
      <c r="Q298" s="24">
        <v>14.2</v>
      </c>
      <c r="R298" s="25">
        <v>228</v>
      </c>
    </row>
    <row r="299" spans="2:18">
      <c r="B299" s="22" t="s">
        <v>239</v>
      </c>
      <c r="C299" s="161" t="s">
        <v>369</v>
      </c>
      <c r="D299" s="23">
        <v>200</v>
      </c>
      <c r="E299" s="24">
        <v>4.8</v>
      </c>
      <c r="F299" s="24">
        <v>6.4</v>
      </c>
      <c r="G299" s="24">
        <v>19</v>
      </c>
      <c r="H299" s="25">
        <v>152</v>
      </c>
      <c r="I299" s="162">
        <v>200</v>
      </c>
      <c r="J299" s="24">
        <v>4.8</v>
      </c>
      <c r="K299" s="24">
        <v>6.4</v>
      </c>
      <c r="L299" s="24">
        <v>19</v>
      </c>
      <c r="M299" s="163">
        <v>152</v>
      </c>
      <c r="N299" s="23">
        <v>200</v>
      </c>
      <c r="O299" s="24">
        <v>4.8</v>
      </c>
      <c r="P299" s="24">
        <v>6.4</v>
      </c>
      <c r="Q299" s="24">
        <v>19</v>
      </c>
      <c r="R299" s="25">
        <v>152</v>
      </c>
    </row>
    <row r="300" spans="2:18">
      <c r="B300" s="22"/>
      <c r="C300" s="161" t="s">
        <v>4</v>
      </c>
      <c r="D300" s="23">
        <v>200</v>
      </c>
      <c r="E300" s="24">
        <v>0.8</v>
      </c>
      <c r="F300" s="24">
        <v>0</v>
      </c>
      <c r="G300" s="24">
        <v>23.4</v>
      </c>
      <c r="H300" s="25">
        <v>100</v>
      </c>
      <c r="I300" s="162">
        <v>200</v>
      </c>
      <c r="J300" s="24">
        <v>0.8</v>
      </c>
      <c r="K300" s="24">
        <v>0</v>
      </c>
      <c r="L300" s="24">
        <v>23.4</v>
      </c>
      <c r="M300" s="163">
        <v>100</v>
      </c>
      <c r="N300" s="23">
        <v>200</v>
      </c>
      <c r="O300" s="24">
        <v>0.8</v>
      </c>
      <c r="P300" s="24">
        <v>0</v>
      </c>
      <c r="Q300" s="24">
        <v>23.4</v>
      </c>
      <c r="R300" s="25">
        <v>100</v>
      </c>
    </row>
    <row r="301" spans="2:18">
      <c r="B301" s="22"/>
      <c r="C301" s="161" t="s">
        <v>39</v>
      </c>
      <c r="D301" s="23">
        <v>40</v>
      </c>
      <c r="E301" s="24">
        <v>2.64</v>
      </c>
      <c r="F301" s="24">
        <v>0.48</v>
      </c>
      <c r="G301" s="24">
        <v>20.8</v>
      </c>
      <c r="H301" s="25">
        <v>72.27</v>
      </c>
      <c r="I301" s="23">
        <v>70</v>
      </c>
      <c r="J301" s="24">
        <v>4.62</v>
      </c>
      <c r="K301" s="24">
        <v>0.84</v>
      </c>
      <c r="L301" s="24">
        <v>36.4</v>
      </c>
      <c r="M301" s="24">
        <v>126.47</v>
      </c>
      <c r="N301" s="23">
        <v>90</v>
      </c>
      <c r="O301" s="24">
        <v>7.65</v>
      </c>
      <c r="P301" s="24">
        <v>0.63</v>
      </c>
      <c r="Q301" s="24">
        <v>45.27</v>
      </c>
      <c r="R301" s="25">
        <v>216</v>
      </c>
    </row>
    <row r="302" spans="2:18" ht="33.75" thickBot="1">
      <c r="B302" s="22"/>
      <c r="C302" s="161"/>
      <c r="D302" s="76"/>
      <c r="E302" s="77"/>
      <c r="F302" s="77"/>
      <c r="G302" s="77"/>
      <c r="H302" s="79"/>
      <c r="I302" s="202"/>
      <c r="J302" s="207"/>
      <c r="K302" s="207"/>
      <c r="L302" s="166"/>
      <c r="M302" s="211"/>
      <c r="N302" s="76"/>
      <c r="O302" s="77"/>
      <c r="P302" s="77"/>
      <c r="Q302" s="78"/>
      <c r="R302" s="79"/>
    </row>
    <row r="303" spans="2:18" ht="33.75" thickBot="1">
      <c r="B303" s="32"/>
      <c r="C303" s="193" t="s">
        <v>208</v>
      </c>
      <c r="D303" s="194">
        <f>H303/H318*100</f>
        <v>32.134829419804831</v>
      </c>
      <c r="E303" s="177">
        <f>SUM(E295:E302)</f>
        <v>27.660000000000004</v>
      </c>
      <c r="F303" s="177">
        <f>SUM(F295:F302)</f>
        <v>27.48</v>
      </c>
      <c r="G303" s="178">
        <f>SUM(G295:G302)</f>
        <v>93.779999999999987</v>
      </c>
      <c r="H303" s="179">
        <f>SUM(H295:H302)</f>
        <v>707.67</v>
      </c>
      <c r="I303" s="195">
        <f>M303/M318*100</f>
        <v>33.10699809300521</v>
      </c>
      <c r="J303" s="177">
        <f>SUM(J295:J302)</f>
        <v>30.320000000000004</v>
      </c>
      <c r="K303" s="177">
        <f>SUM(K295:K302)</f>
        <v>30.26</v>
      </c>
      <c r="L303" s="178">
        <f>SUM(L295:L302)</f>
        <v>113.42000000000002</v>
      </c>
      <c r="M303" s="196">
        <f>SUM(M295:M302)</f>
        <v>802.07</v>
      </c>
      <c r="N303" s="194">
        <f>R303/R318*100</f>
        <v>33.792191493811977</v>
      </c>
      <c r="O303" s="177">
        <f>SUM(O295:O302)</f>
        <v>36.65</v>
      </c>
      <c r="P303" s="177">
        <f>SUM(P295:P302)</f>
        <v>32.93</v>
      </c>
      <c r="Q303" s="178">
        <f>SUM(Q295:Q302)</f>
        <v>127.97</v>
      </c>
      <c r="R303" s="179">
        <f>SUM(R295:R302)</f>
        <v>953.2</v>
      </c>
    </row>
    <row r="304" spans="2:18">
      <c r="B304" s="22"/>
      <c r="C304" s="212"/>
      <c r="D304" s="184"/>
      <c r="E304" s="185"/>
      <c r="F304" s="185"/>
      <c r="G304" s="186"/>
      <c r="H304" s="187"/>
      <c r="I304" s="231"/>
      <c r="J304" s="185"/>
      <c r="K304" s="186"/>
      <c r="L304" s="185"/>
      <c r="M304" s="186"/>
      <c r="N304" s="218"/>
      <c r="O304" s="185"/>
      <c r="P304" s="185"/>
      <c r="Q304" s="185"/>
      <c r="R304" s="187"/>
    </row>
    <row r="305" spans="2:18">
      <c r="B305" s="22" t="s">
        <v>280</v>
      </c>
      <c r="C305" s="161" t="s">
        <v>281</v>
      </c>
      <c r="D305" s="23" t="s">
        <v>71</v>
      </c>
      <c r="E305" s="24">
        <v>28.48</v>
      </c>
      <c r="F305" s="24">
        <v>11.84</v>
      </c>
      <c r="G305" s="24">
        <v>30.08</v>
      </c>
      <c r="H305" s="25">
        <v>340.8</v>
      </c>
      <c r="I305" s="162" t="s">
        <v>71</v>
      </c>
      <c r="J305" s="24">
        <v>28.48</v>
      </c>
      <c r="K305" s="24">
        <v>11.84</v>
      </c>
      <c r="L305" s="24">
        <v>30.08</v>
      </c>
      <c r="M305" s="163">
        <v>340.8</v>
      </c>
      <c r="N305" s="23" t="s">
        <v>71</v>
      </c>
      <c r="O305" s="24">
        <v>28.48</v>
      </c>
      <c r="P305" s="24">
        <v>11.84</v>
      </c>
      <c r="Q305" s="24">
        <v>30.08</v>
      </c>
      <c r="R305" s="25">
        <v>340.8</v>
      </c>
    </row>
    <row r="306" spans="2:18">
      <c r="B306" s="22" t="s">
        <v>245</v>
      </c>
      <c r="C306" s="161" t="s">
        <v>3</v>
      </c>
      <c r="D306" s="23">
        <v>200</v>
      </c>
      <c r="E306" s="24">
        <v>0.2</v>
      </c>
      <c r="F306" s="24">
        <v>0.04</v>
      </c>
      <c r="G306" s="24">
        <v>10</v>
      </c>
      <c r="H306" s="25">
        <v>41</v>
      </c>
      <c r="I306" s="162">
        <v>200</v>
      </c>
      <c r="J306" s="24">
        <v>0.2</v>
      </c>
      <c r="K306" s="24">
        <v>0.04</v>
      </c>
      <c r="L306" s="24">
        <v>10</v>
      </c>
      <c r="M306" s="163">
        <v>41</v>
      </c>
      <c r="N306" s="23">
        <v>200</v>
      </c>
      <c r="O306" s="24">
        <v>0.2</v>
      </c>
      <c r="P306" s="24">
        <v>0.04</v>
      </c>
      <c r="Q306" s="24">
        <v>10</v>
      </c>
      <c r="R306" s="25">
        <v>41</v>
      </c>
    </row>
    <row r="307" spans="2:18">
      <c r="B307" s="22"/>
      <c r="C307" s="161" t="s">
        <v>39</v>
      </c>
      <c r="D307" s="23">
        <v>30</v>
      </c>
      <c r="E307" s="24">
        <v>1.98</v>
      </c>
      <c r="F307" s="24">
        <v>0.36</v>
      </c>
      <c r="G307" s="24">
        <v>15.6</v>
      </c>
      <c r="H307" s="25">
        <v>54.2</v>
      </c>
      <c r="I307" s="162">
        <v>40</v>
      </c>
      <c r="J307" s="24">
        <v>2.64</v>
      </c>
      <c r="K307" s="24">
        <v>0.48</v>
      </c>
      <c r="L307" s="24">
        <v>20.8</v>
      </c>
      <c r="M307" s="24">
        <v>72.27</v>
      </c>
      <c r="N307" s="162">
        <v>40</v>
      </c>
      <c r="O307" s="24">
        <v>2.64</v>
      </c>
      <c r="P307" s="24">
        <v>0.48</v>
      </c>
      <c r="Q307" s="24">
        <v>20.8</v>
      </c>
      <c r="R307" s="24">
        <v>72.27</v>
      </c>
    </row>
    <row r="308" spans="2:18">
      <c r="B308" s="22"/>
      <c r="C308" s="161" t="s">
        <v>181</v>
      </c>
      <c r="D308" s="23">
        <v>30</v>
      </c>
      <c r="E308" s="24">
        <v>2.34</v>
      </c>
      <c r="F308" s="24">
        <v>0.31500000000000006</v>
      </c>
      <c r="G308" s="24">
        <v>14.68</v>
      </c>
      <c r="H308" s="25">
        <v>73.2</v>
      </c>
      <c r="I308" s="162">
        <v>40</v>
      </c>
      <c r="J308" s="24">
        <v>3.12</v>
      </c>
      <c r="K308" s="24">
        <v>0.42</v>
      </c>
      <c r="L308" s="24">
        <v>19.57</v>
      </c>
      <c r="M308" s="24">
        <v>97.6</v>
      </c>
      <c r="N308" s="162">
        <v>40</v>
      </c>
      <c r="O308" s="24">
        <v>3.12</v>
      </c>
      <c r="P308" s="24">
        <v>0.42</v>
      </c>
      <c r="Q308" s="24">
        <v>19.57</v>
      </c>
      <c r="R308" s="24">
        <v>97.6</v>
      </c>
    </row>
    <row r="309" spans="2:18" ht="33.75" thickBot="1">
      <c r="B309" s="22"/>
      <c r="C309" s="161"/>
      <c r="D309" s="76"/>
      <c r="E309" s="77"/>
      <c r="F309" s="77"/>
      <c r="G309" s="77"/>
      <c r="H309" s="79"/>
      <c r="I309" s="191"/>
      <c r="J309" s="77"/>
      <c r="K309" s="77"/>
      <c r="L309" s="77"/>
      <c r="M309" s="192"/>
      <c r="N309" s="76"/>
      <c r="O309" s="77"/>
      <c r="P309" s="77"/>
      <c r="Q309" s="77"/>
      <c r="R309" s="79"/>
    </row>
    <row r="310" spans="2:18" ht="33.75" thickBot="1">
      <c r="B310" s="32"/>
      <c r="C310" s="193" t="s">
        <v>225</v>
      </c>
      <c r="D310" s="194">
        <f>H310/H318*100</f>
        <v>23.122437210231634</v>
      </c>
      <c r="E310" s="177">
        <f>SUM(E305:E309)</f>
        <v>33</v>
      </c>
      <c r="F310" s="177">
        <f>SUM(F305:F309)</f>
        <v>12.554999999999998</v>
      </c>
      <c r="G310" s="178">
        <f>SUM(G305:G309)</f>
        <v>70.36</v>
      </c>
      <c r="H310" s="179">
        <f>SUM(H305:H309)</f>
        <v>509.2</v>
      </c>
      <c r="I310" s="194">
        <f t="shared" ref="I310" si="27">M310/M318*100</f>
        <v>22.771251434373781</v>
      </c>
      <c r="J310" s="177">
        <f>SUM(J305:J309)</f>
        <v>34.44</v>
      </c>
      <c r="K310" s="177">
        <f>SUM(K305:K309)</f>
        <v>12.78</v>
      </c>
      <c r="L310" s="178">
        <f>SUM(L305:L309)</f>
        <v>80.449999999999989</v>
      </c>
      <c r="M310" s="179">
        <f>SUM(M305:M309)</f>
        <v>551.66999999999996</v>
      </c>
      <c r="N310" s="194">
        <f t="shared" ref="N310" si="28">R310/R318*100</f>
        <v>19.557425809264846</v>
      </c>
      <c r="O310" s="177">
        <f>SUM(O305:O309)</f>
        <v>34.44</v>
      </c>
      <c r="P310" s="177">
        <f>SUM(P305:P309)</f>
        <v>12.78</v>
      </c>
      <c r="Q310" s="178">
        <f>SUM(Q305:Q309)</f>
        <v>80.449999999999989</v>
      </c>
      <c r="R310" s="179">
        <f>SUM(R305:R309)</f>
        <v>551.66999999999996</v>
      </c>
    </row>
    <row r="311" spans="2:18">
      <c r="B311" s="22"/>
      <c r="C311" s="161"/>
      <c r="D311" s="184"/>
      <c r="E311" s="185"/>
      <c r="F311" s="185"/>
      <c r="G311" s="186"/>
      <c r="H311" s="187"/>
      <c r="I311" s="202"/>
      <c r="J311" s="207"/>
      <c r="K311" s="207"/>
      <c r="L311" s="166"/>
      <c r="M311" s="211"/>
      <c r="N311" s="184"/>
      <c r="O311" s="185"/>
      <c r="P311" s="185"/>
      <c r="Q311" s="186"/>
      <c r="R311" s="187"/>
    </row>
    <row r="312" spans="2:18">
      <c r="B312" s="22" t="s">
        <v>234</v>
      </c>
      <c r="C312" s="161" t="s">
        <v>48</v>
      </c>
      <c r="D312" s="23">
        <v>180</v>
      </c>
      <c r="E312" s="24">
        <v>5.04</v>
      </c>
      <c r="F312" s="24">
        <v>5.76</v>
      </c>
      <c r="G312" s="24">
        <v>7.38</v>
      </c>
      <c r="H312" s="25">
        <v>100.8</v>
      </c>
      <c r="I312" s="162">
        <v>180</v>
      </c>
      <c r="J312" s="24">
        <v>5.04</v>
      </c>
      <c r="K312" s="24">
        <v>5.76</v>
      </c>
      <c r="L312" s="24">
        <v>7.38</v>
      </c>
      <c r="M312" s="163">
        <v>100.8</v>
      </c>
      <c r="N312" s="23">
        <v>180</v>
      </c>
      <c r="O312" s="24">
        <v>5.04</v>
      </c>
      <c r="P312" s="24">
        <v>5.76</v>
      </c>
      <c r="Q312" s="24">
        <v>7.38</v>
      </c>
      <c r="R312" s="25">
        <v>100.8</v>
      </c>
    </row>
    <row r="313" spans="2:18">
      <c r="B313" s="22"/>
      <c r="C313" s="161" t="s">
        <v>181</v>
      </c>
      <c r="D313" s="23">
        <v>20</v>
      </c>
      <c r="E313" s="24">
        <v>1.56</v>
      </c>
      <c r="F313" s="24">
        <v>0.21</v>
      </c>
      <c r="G313" s="24">
        <v>9.7899999999999991</v>
      </c>
      <c r="H313" s="24">
        <v>48.8</v>
      </c>
      <c r="I313" s="162">
        <v>40</v>
      </c>
      <c r="J313" s="24">
        <v>3.12</v>
      </c>
      <c r="K313" s="24">
        <v>0.42</v>
      </c>
      <c r="L313" s="24">
        <v>19.57</v>
      </c>
      <c r="M313" s="163">
        <v>97.6</v>
      </c>
      <c r="N313" s="23">
        <v>40</v>
      </c>
      <c r="O313" s="24">
        <v>3.12</v>
      </c>
      <c r="P313" s="24">
        <v>0.42</v>
      </c>
      <c r="Q313" s="24">
        <v>19.57</v>
      </c>
      <c r="R313" s="25">
        <v>97.6</v>
      </c>
    </row>
    <row r="314" spans="2:18">
      <c r="B314" s="22"/>
      <c r="C314" s="161" t="s">
        <v>150</v>
      </c>
      <c r="D314" s="23">
        <v>10</v>
      </c>
      <c r="E314" s="24">
        <v>0.08</v>
      </c>
      <c r="F314" s="24">
        <v>0</v>
      </c>
      <c r="G314" s="24">
        <v>8.0299999999999994</v>
      </c>
      <c r="H314" s="25">
        <v>31.4</v>
      </c>
      <c r="I314" s="162">
        <v>10</v>
      </c>
      <c r="J314" s="24">
        <v>0.08</v>
      </c>
      <c r="K314" s="24">
        <v>0</v>
      </c>
      <c r="L314" s="24">
        <v>8.0299999999999994</v>
      </c>
      <c r="M314" s="163">
        <v>31.4</v>
      </c>
      <c r="N314" s="23">
        <v>10</v>
      </c>
      <c r="O314" s="24">
        <v>0.08</v>
      </c>
      <c r="P314" s="24">
        <v>0</v>
      </c>
      <c r="Q314" s="24">
        <v>8.0299999999999994</v>
      </c>
      <c r="R314" s="25">
        <v>31.4</v>
      </c>
    </row>
    <row r="315" spans="2:18" ht="33.75" thickBot="1">
      <c r="B315" s="22"/>
      <c r="C315" s="161"/>
      <c r="D315" s="76"/>
      <c r="E315" s="77"/>
      <c r="F315" s="77"/>
      <c r="G315" s="78"/>
      <c r="H315" s="79"/>
      <c r="I315" s="202"/>
      <c r="J315" s="207"/>
      <c r="K315" s="207"/>
      <c r="L315" s="166"/>
      <c r="M315" s="211"/>
      <c r="N315" s="76"/>
      <c r="O315" s="77"/>
      <c r="P315" s="77"/>
      <c r="Q315" s="78"/>
      <c r="R315" s="79"/>
    </row>
    <row r="316" spans="2:18" ht="33.75" thickBot="1">
      <c r="B316" s="32"/>
      <c r="C316" s="193" t="s">
        <v>209</v>
      </c>
      <c r="D316" s="194">
        <f>H316/H318*100</f>
        <v>8.2190909957814728</v>
      </c>
      <c r="E316" s="177">
        <f>SUM(E312:E314)</f>
        <v>6.68</v>
      </c>
      <c r="F316" s="177">
        <f>SUM(F312:F314)</f>
        <v>5.97</v>
      </c>
      <c r="G316" s="178">
        <f>SUM(G312:G314)</f>
        <v>25.199999999999996</v>
      </c>
      <c r="H316" s="179">
        <f>SUM(H312:H314)</f>
        <v>181</v>
      </c>
      <c r="I316" s="195">
        <f>M316/M318*100</f>
        <v>9.4854416220187705</v>
      </c>
      <c r="J316" s="177">
        <f>SUM(J312:J314)</f>
        <v>8.24</v>
      </c>
      <c r="K316" s="177">
        <f>SUM(K312:K314)</f>
        <v>6.18</v>
      </c>
      <c r="L316" s="178">
        <f>SUM(L312:L314)</f>
        <v>34.979999999999997</v>
      </c>
      <c r="M316" s="179">
        <f>SUM(M312:M314)</f>
        <v>229.79999999999998</v>
      </c>
      <c r="N316" s="195">
        <f>R316/R318*100</f>
        <v>8.1467117134683082</v>
      </c>
      <c r="O316" s="177">
        <f>SUM(O312:O314)</f>
        <v>8.24</v>
      </c>
      <c r="P316" s="177">
        <f>SUM(P312:P314)</f>
        <v>6.18</v>
      </c>
      <c r="Q316" s="178">
        <f>SUM(Q312:Q314)</f>
        <v>34.979999999999997</v>
      </c>
      <c r="R316" s="179">
        <f>SUM(R312:R314)</f>
        <v>229.79999999999998</v>
      </c>
    </row>
    <row r="317" spans="2:18" ht="33.75" thickBot="1">
      <c r="B317" s="22"/>
      <c r="C317" s="197"/>
      <c r="D317" s="202"/>
      <c r="E317" s="204"/>
      <c r="F317" s="204"/>
      <c r="G317" s="205"/>
      <c r="H317" s="232"/>
      <c r="I317" s="180"/>
      <c r="J317" s="177"/>
      <c r="K317" s="196"/>
      <c r="L317" s="196"/>
      <c r="M317" s="179"/>
      <c r="N317" s="202"/>
      <c r="O317" s="177"/>
      <c r="P317" s="177"/>
      <c r="Q317" s="178"/>
      <c r="R317" s="179"/>
    </row>
    <row r="318" spans="2:18" ht="33.75" thickBot="1">
      <c r="B318" s="32"/>
      <c r="C318" s="193" t="s">
        <v>210</v>
      </c>
      <c r="D318" s="213">
        <f t="shared" ref="D318:R318" si="29">D288+D293+D303+D310+D316</f>
        <v>100.00000000000001</v>
      </c>
      <c r="E318" s="177">
        <f t="shared" si="29"/>
        <v>88.19</v>
      </c>
      <c r="F318" s="177">
        <f t="shared" si="29"/>
        <v>73.55</v>
      </c>
      <c r="G318" s="177">
        <f t="shared" si="29"/>
        <v>306.2</v>
      </c>
      <c r="H318" s="179">
        <f t="shared" si="29"/>
        <v>2202.1899999999996</v>
      </c>
      <c r="I318" s="230">
        <f t="shared" si="29"/>
        <v>99.999999999999986</v>
      </c>
      <c r="J318" s="177">
        <f t="shared" si="29"/>
        <v>95.149999999999991</v>
      </c>
      <c r="K318" s="177">
        <f t="shared" si="29"/>
        <v>77.430000000000007</v>
      </c>
      <c r="L318" s="177">
        <f t="shared" si="29"/>
        <v>351.46000000000004</v>
      </c>
      <c r="M318" s="196">
        <f t="shared" si="29"/>
        <v>2422.6600000000003</v>
      </c>
      <c r="N318" s="213">
        <f t="shared" si="29"/>
        <v>100</v>
      </c>
      <c r="O318" s="177">
        <f t="shared" si="29"/>
        <v>106.8</v>
      </c>
      <c r="P318" s="177">
        <f t="shared" si="29"/>
        <v>89.91</v>
      </c>
      <c r="Q318" s="177">
        <f t="shared" si="29"/>
        <v>399.67</v>
      </c>
      <c r="R318" s="179">
        <f t="shared" si="29"/>
        <v>2820.77</v>
      </c>
    </row>
    <row r="319" spans="2:18" ht="33.75" thickBot="1">
      <c r="B319" s="22"/>
      <c r="C319" s="193" t="s">
        <v>182</v>
      </c>
      <c r="D319" s="214"/>
      <c r="E319" s="178"/>
      <c r="F319" s="178"/>
      <c r="G319" s="178"/>
      <c r="H319" s="210">
        <v>2100</v>
      </c>
      <c r="I319" s="215"/>
      <c r="J319" s="178"/>
      <c r="K319" s="178"/>
      <c r="L319" s="178"/>
      <c r="M319" s="178">
        <v>2400</v>
      </c>
      <c r="N319" s="214"/>
      <c r="O319" s="178"/>
      <c r="P319" s="178"/>
      <c r="Q319" s="178"/>
      <c r="R319" s="210">
        <v>2800</v>
      </c>
    </row>
    <row r="320" spans="2:18" ht="33.75" thickBot="1">
      <c r="B320" s="32"/>
      <c r="C320" s="193" t="s">
        <v>18</v>
      </c>
      <c r="D320" s="214"/>
      <c r="E320" s="286">
        <v>1</v>
      </c>
      <c r="F320" s="286">
        <f>F318/E318</f>
        <v>0.83399478398911442</v>
      </c>
      <c r="G320" s="286">
        <f>G318/E318</f>
        <v>3.4720489851457081</v>
      </c>
      <c r="H320" s="287"/>
      <c r="I320" s="215"/>
      <c r="J320" s="286">
        <v>1</v>
      </c>
      <c r="K320" s="286">
        <f>K318/J318</f>
        <v>0.81376773515501855</v>
      </c>
      <c r="L320" s="286">
        <f>L318/J318</f>
        <v>3.6937467157120345</v>
      </c>
      <c r="M320" s="286"/>
      <c r="N320" s="214"/>
      <c r="O320" s="286">
        <v>1</v>
      </c>
      <c r="P320" s="286">
        <f>P318/O318</f>
        <v>0.84185393258426966</v>
      </c>
      <c r="Q320" s="286">
        <f>Q318/O318</f>
        <v>3.7422284644194761</v>
      </c>
      <c r="R320" s="287"/>
    </row>
    <row r="321" spans="2:18" ht="33.75" thickBot="1"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</row>
    <row r="322" spans="2:18" ht="27" customHeight="1" thickBot="1">
      <c r="B322" s="327" t="s">
        <v>306</v>
      </c>
      <c r="C322" s="169" t="s">
        <v>36</v>
      </c>
      <c r="D322" s="170"/>
      <c r="E322" s="170"/>
      <c r="F322" s="170"/>
      <c r="G322" s="170"/>
      <c r="H322" s="170" t="s">
        <v>19</v>
      </c>
      <c r="I322" s="170"/>
      <c r="J322" s="170"/>
      <c r="K322" s="170"/>
      <c r="L322" s="170"/>
      <c r="M322" s="170"/>
      <c r="N322" s="170"/>
      <c r="O322" s="170"/>
      <c r="P322" s="170"/>
      <c r="Q322" s="170"/>
      <c r="R322" s="171"/>
    </row>
    <row r="323" spans="2:18" ht="33.75" thickBot="1">
      <c r="B323" s="328"/>
      <c r="C323" s="172"/>
      <c r="D323" s="11"/>
      <c r="E323" s="11"/>
      <c r="F323" s="12" t="s">
        <v>152</v>
      </c>
      <c r="G323" s="12"/>
      <c r="H323" s="173"/>
      <c r="I323" s="11"/>
      <c r="J323" s="11"/>
      <c r="K323" s="12" t="s">
        <v>153</v>
      </c>
      <c r="L323" s="12"/>
      <c r="M323" s="173"/>
      <c r="N323" s="174"/>
      <c r="O323" s="11"/>
      <c r="P323" s="12" t="s">
        <v>154</v>
      </c>
      <c r="Q323" s="12"/>
      <c r="R323" s="171"/>
    </row>
    <row r="324" spans="2:18" ht="35.450000000000003" customHeight="1" thickBot="1">
      <c r="B324" s="328"/>
      <c r="C324" s="175" t="s">
        <v>26</v>
      </c>
      <c r="D324" s="176" t="s">
        <v>37</v>
      </c>
      <c r="E324" s="255" t="s">
        <v>68</v>
      </c>
      <c r="F324" s="255" t="s">
        <v>69</v>
      </c>
      <c r="G324" s="170" t="s">
        <v>70</v>
      </c>
      <c r="H324" s="256" t="s">
        <v>72</v>
      </c>
      <c r="I324" s="180" t="s">
        <v>37</v>
      </c>
      <c r="J324" s="177" t="s">
        <v>68</v>
      </c>
      <c r="K324" s="177" t="s">
        <v>69</v>
      </c>
      <c r="L324" s="178" t="s">
        <v>70</v>
      </c>
      <c r="M324" s="179" t="s">
        <v>72</v>
      </c>
      <c r="N324" s="180" t="s">
        <v>37</v>
      </c>
      <c r="O324" s="255" t="s">
        <v>68</v>
      </c>
      <c r="P324" s="255" t="s">
        <v>69</v>
      </c>
      <c r="Q324" s="170" t="s">
        <v>70</v>
      </c>
      <c r="R324" s="256" t="s">
        <v>72</v>
      </c>
    </row>
    <row r="325" spans="2:18">
      <c r="B325" s="257"/>
      <c r="C325" s="224"/>
      <c r="D325" s="258"/>
      <c r="E325" s="259"/>
      <c r="F325" s="259"/>
      <c r="G325" s="224"/>
      <c r="H325" s="260"/>
      <c r="I325" s="188"/>
      <c r="J325" s="259"/>
      <c r="K325" s="259"/>
      <c r="L325" s="224"/>
      <c r="M325" s="261"/>
      <c r="N325" s="184"/>
      <c r="O325" s="259"/>
      <c r="P325" s="259"/>
      <c r="Q325" s="224"/>
      <c r="R325" s="260"/>
    </row>
    <row r="326" spans="2:18">
      <c r="B326" s="22" t="s">
        <v>228</v>
      </c>
      <c r="C326" s="165" t="s">
        <v>229</v>
      </c>
      <c r="D326" s="23">
        <v>70</v>
      </c>
      <c r="E326" s="24">
        <v>8.0266666666666673</v>
      </c>
      <c r="F326" s="24">
        <v>11.666666666666666</v>
      </c>
      <c r="G326" s="24">
        <v>1.0266666666666668</v>
      </c>
      <c r="H326" s="25">
        <v>141.4</v>
      </c>
      <c r="I326" s="162">
        <v>70</v>
      </c>
      <c r="J326" s="24">
        <v>8.0266666666666673</v>
      </c>
      <c r="K326" s="24">
        <v>11.666666666666666</v>
      </c>
      <c r="L326" s="24">
        <v>1.0266666666666668</v>
      </c>
      <c r="M326" s="163">
        <v>141.4</v>
      </c>
      <c r="N326" s="23">
        <v>90</v>
      </c>
      <c r="O326" s="24">
        <v>10.35</v>
      </c>
      <c r="P326" s="24">
        <v>15.03</v>
      </c>
      <c r="Q326" s="24">
        <v>1.35</v>
      </c>
      <c r="R326" s="25">
        <v>181.8</v>
      </c>
    </row>
    <row r="327" spans="2:18">
      <c r="B327" s="22" t="s">
        <v>264</v>
      </c>
      <c r="C327" s="165" t="s">
        <v>12</v>
      </c>
      <c r="D327" s="23">
        <v>150</v>
      </c>
      <c r="E327" s="24">
        <v>5.0999999999999996</v>
      </c>
      <c r="F327" s="24">
        <v>4.3499999999999996</v>
      </c>
      <c r="G327" s="24">
        <v>30.3</v>
      </c>
      <c r="H327" s="25">
        <v>180</v>
      </c>
      <c r="I327" s="162">
        <v>200</v>
      </c>
      <c r="J327" s="24">
        <v>6.8</v>
      </c>
      <c r="K327" s="24">
        <v>5.8</v>
      </c>
      <c r="L327" s="24">
        <v>40.4</v>
      </c>
      <c r="M327" s="163">
        <v>240</v>
      </c>
      <c r="N327" s="23">
        <v>200</v>
      </c>
      <c r="O327" s="24">
        <v>6.8</v>
      </c>
      <c r="P327" s="24">
        <v>5.8</v>
      </c>
      <c r="Q327" s="24">
        <v>40.4</v>
      </c>
      <c r="R327" s="25">
        <v>240</v>
      </c>
    </row>
    <row r="328" spans="2:18">
      <c r="B328" s="22" t="s">
        <v>232</v>
      </c>
      <c r="C328" s="165" t="s">
        <v>233</v>
      </c>
      <c r="D328" s="23">
        <v>200</v>
      </c>
      <c r="E328" s="24">
        <v>3.8</v>
      </c>
      <c r="F328" s="24">
        <v>3.9</v>
      </c>
      <c r="G328" s="24">
        <v>20.7</v>
      </c>
      <c r="H328" s="25">
        <v>133</v>
      </c>
      <c r="I328" s="162">
        <v>200</v>
      </c>
      <c r="J328" s="24">
        <v>3.8</v>
      </c>
      <c r="K328" s="24">
        <v>3.9</v>
      </c>
      <c r="L328" s="24">
        <v>20.7</v>
      </c>
      <c r="M328" s="163">
        <v>133</v>
      </c>
      <c r="N328" s="23">
        <v>200</v>
      </c>
      <c r="O328" s="24">
        <v>3.8</v>
      </c>
      <c r="P328" s="24">
        <v>3.9</v>
      </c>
      <c r="Q328" s="24">
        <v>20.7</v>
      </c>
      <c r="R328" s="25">
        <v>133</v>
      </c>
    </row>
    <row r="329" spans="2:18">
      <c r="B329" s="22"/>
      <c r="C329" s="165" t="s">
        <v>181</v>
      </c>
      <c r="D329" s="23">
        <v>20</v>
      </c>
      <c r="E329" s="24">
        <v>1.56</v>
      </c>
      <c r="F329" s="24">
        <v>0.21</v>
      </c>
      <c r="G329" s="24">
        <v>9.7899999999999991</v>
      </c>
      <c r="H329" s="25">
        <v>48.8</v>
      </c>
      <c r="I329" s="162">
        <v>20</v>
      </c>
      <c r="J329" s="24">
        <v>1.56</v>
      </c>
      <c r="K329" s="24">
        <v>0.21</v>
      </c>
      <c r="L329" s="24">
        <v>9.7899999999999991</v>
      </c>
      <c r="M329" s="163">
        <v>48.8</v>
      </c>
      <c r="N329" s="23">
        <v>40</v>
      </c>
      <c r="O329" s="24">
        <v>3.12</v>
      </c>
      <c r="P329" s="24">
        <v>0.56000000000000005</v>
      </c>
      <c r="Q329" s="24">
        <v>19.57</v>
      </c>
      <c r="R329" s="25">
        <v>97.6</v>
      </c>
    </row>
    <row r="330" spans="2:18">
      <c r="B330" s="22" t="s">
        <v>246</v>
      </c>
      <c r="C330" s="165" t="s">
        <v>44</v>
      </c>
      <c r="D330" s="23">
        <v>5</v>
      </c>
      <c r="E330" s="24">
        <v>0.05</v>
      </c>
      <c r="F330" s="24">
        <v>3.55</v>
      </c>
      <c r="G330" s="24">
        <v>0</v>
      </c>
      <c r="H330" s="25">
        <v>35</v>
      </c>
      <c r="I330" s="162">
        <v>5</v>
      </c>
      <c r="J330" s="24">
        <v>0.05</v>
      </c>
      <c r="K330" s="24">
        <v>3.55</v>
      </c>
      <c r="L330" s="24">
        <v>0</v>
      </c>
      <c r="M330" s="163">
        <v>35</v>
      </c>
      <c r="N330" s="23">
        <v>5</v>
      </c>
      <c r="O330" s="24">
        <v>0.05</v>
      </c>
      <c r="P330" s="24">
        <v>3.55</v>
      </c>
      <c r="Q330" s="24">
        <v>0</v>
      </c>
      <c r="R330" s="25">
        <v>35</v>
      </c>
    </row>
    <row r="331" spans="2:18" ht="33.75" thickBot="1">
      <c r="B331" s="54"/>
      <c r="C331" s="165"/>
      <c r="D331" s="76"/>
      <c r="E331" s="77"/>
      <c r="F331" s="77"/>
      <c r="G331" s="78"/>
      <c r="H331" s="79"/>
      <c r="I331" s="202"/>
      <c r="J331" s="207"/>
      <c r="K331" s="211"/>
      <c r="L331" s="166"/>
      <c r="M331" s="211"/>
      <c r="N331" s="76"/>
      <c r="O331" s="77"/>
      <c r="P331" s="77"/>
      <c r="Q331" s="78"/>
      <c r="R331" s="79"/>
    </row>
    <row r="332" spans="2:18" ht="33.75" thickBot="1">
      <c r="B332" s="32"/>
      <c r="C332" s="193" t="s">
        <v>221</v>
      </c>
      <c r="D332" s="194">
        <f>H332/H363*100</f>
        <v>23.802468699001817</v>
      </c>
      <c r="E332" s="204">
        <f>SUM(E326:E331)</f>
        <v>18.536666666666665</v>
      </c>
      <c r="F332" s="204">
        <f>SUM(F326:F331)</f>
        <v>23.676666666666666</v>
      </c>
      <c r="G332" s="205">
        <f>SUM(G326:G331)</f>
        <v>61.81666666666667</v>
      </c>
      <c r="H332" s="206">
        <f>SUM(H326:H331)</f>
        <v>538.20000000000005</v>
      </c>
      <c r="I332" s="195">
        <f>M332/M363*100</f>
        <v>24.010885577011848</v>
      </c>
      <c r="J332" s="177">
        <f>SUM(J326:J331)</f>
        <v>20.236666666666668</v>
      </c>
      <c r="K332" s="196">
        <f>SUM(K326:K331)</f>
        <v>25.126666666666665</v>
      </c>
      <c r="L332" s="196">
        <f>SUM(L326:L331)</f>
        <v>71.916666666666657</v>
      </c>
      <c r="M332" s="196">
        <f>SUM(M326:M331)</f>
        <v>598.19999999999993</v>
      </c>
      <c r="N332" s="194">
        <f>R332/R363*100</f>
        <v>23.961655773420478</v>
      </c>
      <c r="O332" s="204">
        <f>SUM(O326:O331)</f>
        <v>24.12</v>
      </c>
      <c r="P332" s="204">
        <f>SUM(P326:P331)</f>
        <v>28.839999999999996</v>
      </c>
      <c r="Q332" s="205">
        <f>SUM(Q326:Q331)</f>
        <v>82.02000000000001</v>
      </c>
      <c r="R332" s="206">
        <f>SUM(R326:R331)</f>
        <v>687.4</v>
      </c>
    </row>
    <row r="333" spans="2:18">
      <c r="B333" s="22"/>
      <c r="C333" s="161"/>
      <c r="D333" s="218"/>
      <c r="E333" s="204"/>
      <c r="F333" s="205"/>
      <c r="G333" s="204"/>
      <c r="H333" s="219"/>
      <c r="I333" s="231"/>
      <c r="J333" s="204"/>
      <c r="K333" s="205"/>
      <c r="L333" s="204"/>
      <c r="M333" s="205"/>
      <c r="N333" s="218"/>
      <c r="O333" s="204"/>
      <c r="P333" s="205"/>
      <c r="Q333" s="204"/>
      <c r="R333" s="219"/>
    </row>
    <row r="334" spans="2:18">
      <c r="B334" s="22"/>
      <c r="C334" s="161" t="s">
        <v>432</v>
      </c>
      <c r="D334" s="23">
        <v>200</v>
      </c>
      <c r="E334" s="24">
        <v>0.8</v>
      </c>
      <c r="F334" s="24">
        <v>0</v>
      </c>
      <c r="G334" s="24">
        <v>23.4</v>
      </c>
      <c r="H334" s="25">
        <v>100</v>
      </c>
      <c r="I334" s="162">
        <v>200</v>
      </c>
      <c r="J334" s="24">
        <v>0.8</v>
      </c>
      <c r="K334" s="24">
        <v>0</v>
      </c>
      <c r="L334" s="24">
        <v>23.4</v>
      </c>
      <c r="M334" s="163">
        <v>100</v>
      </c>
      <c r="N334" s="23">
        <v>200</v>
      </c>
      <c r="O334" s="24">
        <v>0.8</v>
      </c>
      <c r="P334" s="24">
        <v>0</v>
      </c>
      <c r="Q334" s="24">
        <v>23.4</v>
      </c>
      <c r="R334" s="25">
        <v>100</v>
      </c>
    </row>
    <row r="335" spans="2:18">
      <c r="B335" s="22"/>
      <c r="C335" s="161" t="s">
        <v>38</v>
      </c>
      <c r="D335" s="23">
        <v>20</v>
      </c>
      <c r="E335" s="24">
        <v>1.51</v>
      </c>
      <c r="F335" s="24">
        <v>2.36</v>
      </c>
      <c r="G335" s="24">
        <v>14.88</v>
      </c>
      <c r="H335" s="25">
        <v>87.2</v>
      </c>
      <c r="I335" s="162">
        <v>20</v>
      </c>
      <c r="J335" s="24">
        <v>1.51</v>
      </c>
      <c r="K335" s="24">
        <v>2.36</v>
      </c>
      <c r="L335" s="24">
        <v>14.88</v>
      </c>
      <c r="M335" s="163">
        <v>87.2</v>
      </c>
      <c r="N335" s="23">
        <v>30</v>
      </c>
      <c r="O335" s="24">
        <v>2.27</v>
      </c>
      <c r="P335" s="24">
        <v>3.54</v>
      </c>
      <c r="Q335" s="24">
        <v>22.32</v>
      </c>
      <c r="R335" s="25">
        <v>130.80000000000001</v>
      </c>
    </row>
    <row r="336" spans="2:18">
      <c r="B336" s="22" t="s">
        <v>235</v>
      </c>
      <c r="C336" s="262" t="s">
        <v>41</v>
      </c>
      <c r="D336" s="23">
        <v>130</v>
      </c>
      <c r="E336" s="24">
        <v>0.52</v>
      </c>
      <c r="F336" s="24">
        <v>0.52</v>
      </c>
      <c r="G336" s="24">
        <v>12.74</v>
      </c>
      <c r="H336" s="25">
        <v>58.5</v>
      </c>
      <c r="I336" s="162">
        <v>150</v>
      </c>
      <c r="J336" s="24">
        <v>0.6</v>
      </c>
      <c r="K336" s="24">
        <v>0.6</v>
      </c>
      <c r="L336" s="24">
        <v>14.7</v>
      </c>
      <c r="M336" s="163">
        <v>67.5</v>
      </c>
      <c r="N336" s="23">
        <v>150</v>
      </c>
      <c r="O336" s="24">
        <v>0.6</v>
      </c>
      <c r="P336" s="24">
        <v>0.6</v>
      </c>
      <c r="Q336" s="24">
        <v>14.7</v>
      </c>
      <c r="R336" s="25">
        <v>67.5</v>
      </c>
    </row>
    <row r="337" spans="2:18" ht="33.75" thickBot="1">
      <c r="B337" s="22"/>
      <c r="C337" s="197"/>
      <c r="D337" s="197"/>
      <c r="E337" s="199"/>
      <c r="F337" s="200"/>
      <c r="G337" s="199"/>
      <c r="H337" s="220"/>
      <c r="I337" s="209"/>
      <c r="J337" s="199"/>
      <c r="K337" s="200"/>
      <c r="L337" s="199"/>
      <c r="M337" s="200"/>
      <c r="N337" s="197"/>
      <c r="O337" s="199"/>
      <c r="P337" s="200"/>
      <c r="Q337" s="199"/>
      <c r="R337" s="220"/>
    </row>
    <row r="338" spans="2:18" ht="33.75" thickBot="1">
      <c r="B338" s="32"/>
      <c r="C338" s="193" t="s">
        <v>224</v>
      </c>
      <c r="D338" s="194">
        <f>H338/H363*100</f>
        <v>10.866344406066046</v>
      </c>
      <c r="E338" s="177">
        <f>SUM(E334:E337)</f>
        <v>2.83</v>
      </c>
      <c r="F338" s="178">
        <f>SUM(F334:F337)</f>
        <v>2.88</v>
      </c>
      <c r="G338" s="177">
        <f>SUM(G334:G337)</f>
        <v>51.02</v>
      </c>
      <c r="H338" s="210">
        <f>SUM(H334:H337)</f>
        <v>245.7</v>
      </c>
      <c r="I338" s="195">
        <f>M338/M363*100</f>
        <v>10.223290799841052</v>
      </c>
      <c r="J338" s="177">
        <f>SUM(J334:J337)</f>
        <v>2.91</v>
      </c>
      <c r="K338" s="178">
        <f>SUM(K334:K337)</f>
        <v>2.96</v>
      </c>
      <c r="L338" s="177">
        <f>SUM(L334:L337)</f>
        <v>52.980000000000004</v>
      </c>
      <c r="M338" s="178">
        <f>SUM(M334:M337)</f>
        <v>254.7</v>
      </c>
      <c r="N338" s="194">
        <f>R338/R363*100</f>
        <v>10.398257080610023</v>
      </c>
      <c r="O338" s="177">
        <f>SUM(O334:O337)</f>
        <v>3.6700000000000004</v>
      </c>
      <c r="P338" s="178">
        <f>SUM(P334:P337)</f>
        <v>4.1399999999999997</v>
      </c>
      <c r="Q338" s="177">
        <f>SUM(Q334:Q337)</f>
        <v>60.42</v>
      </c>
      <c r="R338" s="210">
        <f>SUM(R334:R337)</f>
        <v>298.3</v>
      </c>
    </row>
    <row r="339" spans="2:18">
      <c r="B339" s="22"/>
      <c r="C339" s="197"/>
      <c r="D339" s="218"/>
      <c r="E339" s="204"/>
      <c r="F339" s="263"/>
      <c r="G339" s="205"/>
      <c r="H339" s="206"/>
      <c r="I339" s="218"/>
      <c r="J339" s="204"/>
      <c r="K339" s="205"/>
      <c r="L339" s="232"/>
      <c r="M339" s="206"/>
      <c r="N339" s="184"/>
      <c r="O339" s="204"/>
      <c r="P339" s="232"/>
      <c r="Q339" s="204"/>
      <c r="R339" s="206"/>
    </row>
    <row r="340" spans="2:18">
      <c r="B340" s="22" t="s">
        <v>397</v>
      </c>
      <c r="C340" s="161" t="s">
        <v>493</v>
      </c>
      <c r="D340" s="23">
        <v>80</v>
      </c>
      <c r="E340" s="24">
        <v>0.98</v>
      </c>
      <c r="F340" s="24">
        <v>7.18</v>
      </c>
      <c r="G340" s="24">
        <v>6.69</v>
      </c>
      <c r="H340" s="24">
        <v>96.08</v>
      </c>
      <c r="I340" s="23">
        <v>100</v>
      </c>
      <c r="J340" s="24">
        <v>1.22</v>
      </c>
      <c r="K340" s="24">
        <v>8.98</v>
      </c>
      <c r="L340" s="24">
        <v>8.36</v>
      </c>
      <c r="M340" s="25">
        <v>120.1</v>
      </c>
      <c r="N340" s="23">
        <v>100</v>
      </c>
      <c r="O340" s="24">
        <v>1.22</v>
      </c>
      <c r="P340" s="24">
        <v>8.98</v>
      </c>
      <c r="Q340" s="24">
        <v>8.36</v>
      </c>
      <c r="R340" s="25">
        <v>120.1</v>
      </c>
    </row>
    <row r="341" spans="2:18">
      <c r="B341" s="22" t="s">
        <v>260</v>
      </c>
      <c r="C341" s="161" t="s">
        <v>316</v>
      </c>
      <c r="D341" s="23">
        <v>250</v>
      </c>
      <c r="E341" s="24">
        <v>2.25</v>
      </c>
      <c r="F341" s="24">
        <v>6</v>
      </c>
      <c r="G341" s="24">
        <v>9</v>
      </c>
      <c r="H341" s="25">
        <v>100</v>
      </c>
      <c r="I341" s="162">
        <v>300</v>
      </c>
      <c r="J341" s="24">
        <v>2.7</v>
      </c>
      <c r="K341" s="24">
        <v>7.2</v>
      </c>
      <c r="L341" s="24">
        <v>10.8</v>
      </c>
      <c r="M341" s="163">
        <v>120</v>
      </c>
      <c r="N341" s="23">
        <v>350</v>
      </c>
      <c r="O341" s="24">
        <v>3.15</v>
      </c>
      <c r="P341" s="24">
        <v>8.4</v>
      </c>
      <c r="Q341" s="24">
        <v>12.6</v>
      </c>
      <c r="R341" s="25">
        <v>140</v>
      </c>
    </row>
    <row r="342" spans="2:18">
      <c r="B342" s="22"/>
      <c r="C342" s="271" t="s">
        <v>215</v>
      </c>
      <c r="D342" s="23">
        <v>5</v>
      </c>
      <c r="E342" s="24">
        <v>0.13</v>
      </c>
      <c r="F342" s="24">
        <v>0.8</v>
      </c>
      <c r="G342" s="24">
        <v>0.14000000000000001</v>
      </c>
      <c r="H342" s="25">
        <v>8.5</v>
      </c>
      <c r="I342" s="162">
        <v>6</v>
      </c>
      <c r="J342" s="24">
        <v>0.16</v>
      </c>
      <c r="K342" s="24">
        <v>0.96</v>
      </c>
      <c r="L342" s="24">
        <v>0.17</v>
      </c>
      <c r="M342" s="163">
        <v>10.199999999999999</v>
      </c>
      <c r="N342" s="23">
        <v>7</v>
      </c>
      <c r="O342" s="24">
        <v>0.19</v>
      </c>
      <c r="P342" s="24">
        <v>1.1200000000000001</v>
      </c>
      <c r="Q342" s="24">
        <v>0.2</v>
      </c>
      <c r="R342" s="25">
        <v>11.9</v>
      </c>
    </row>
    <row r="343" spans="2:18">
      <c r="B343" s="22" t="s">
        <v>276</v>
      </c>
      <c r="C343" s="161" t="s">
        <v>314</v>
      </c>
      <c r="D343" s="23" t="s">
        <v>216</v>
      </c>
      <c r="E343" s="24">
        <v>27.75</v>
      </c>
      <c r="F343" s="24">
        <v>8.85</v>
      </c>
      <c r="G343" s="24">
        <v>44.1</v>
      </c>
      <c r="H343" s="25">
        <v>367.5</v>
      </c>
      <c r="I343" s="162" t="s">
        <v>216</v>
      </c>
      <c r="J343" s="24">
        <v>27.75</v>
      </c>
      <c r="K343" s="24">
        <v>8.85</v>
      </c>
      <c r="L343" s="24">
        <v>44.1</v>
      </c>
      <c r="M343" s="163">
        <v>367.5</v>
      </c>
      <c r="N343" s="23" t="s">
        <v>216</v>
      </c>
      <c r="O343" s="24">
        <v>27.75</v>
      </c>
      <c r="P343" s="24">
        <v>8.85</v>
      </c>
      <c r="Q343" s="24">
        <v>44.1</v>
      </c>
      <c r="R343" s="25">
        <v>367.5</v>
      </c>
    </row>
    <row r="344" spans="2:18">
      <c r="B344" s="22" t="s">
        <v>258</v>
      </c>
      <c r="C344" s="161" t="s">
        <v>259</v>
      </c>
      <c r="D344" s="23">
        <v>200</v>
      </c>
      <c r="E344" s="24">
        <v>0.6</v>
      </c>
      <c r="F344" s="24">
        <v>0</v>
      </c>
      <c r="G344" s="24">
        <v>25.2</v>
      </c>
      <c r="H344" s="25">
        <v>100</v>
      </c>
      <c r="I344" s="162">
        <v>200</v>
      </c>
      <c r="J344" s="24">
        <v>0.6</v>
      </c>
      <c r="K344" s="24">
        <v>0</v>
      </c>
      <c r="L344" s="24">
        <v>25.2</v>
      </c>
      <c r="M344" s="163">
        <v>100</v>
      </c>
      <c r="N344" s="23">
        <v>200</v>
      </c>
      <c r="O344" s="24">
        <v>0.6</v>
      </c>
      <c r="P344" s="24">
        <v>0</v>
      </c>
      <c r="Q344" s="24">
        <v>25.2</v>
      </c>
      <c r="R344" s="25">
        <v>100</v>
      </c>
    </row>
    <row r="345" spans="2:18">
      <c r="B345" s="22"/>
      <c r="C345" s="161" t="s">
        <v>39</v>
      </c>
      <c r="D345" s="23">
        <v>40</v>
      </c>
      <c r="E345" s="24">
        <v>2.64</v>
      </c>
      <c r="F345" s="24">
        <v>0.48</v>
      </c>
      <c r="G345" s="24">
        <v>20.8</v>
      </c>
      <c r="H345" s="25">
        <v>72.27</v>
      </c>
      <c r="I345" s="23">
        <v>70</v>
      </c>
      <c r="J345" s="24">
        <v>4.62</v>
      </c>
      <c r="K345" s="24">
        <v>0.84</v>
      </c>
      <c r="L345" s="24">
        <v>36.4</v>
      </c>
      <c r="M345" s="25">
        <v>126.35</v>
      </c>
      <c r="N345" s="23">
        <v>90</v>
      </c>
      <c r="O345" s="24">
        <v>7.65</v>
      </c>
      <c r="P345" s="24">
        <v>0.63</v>
      </c>
      <c r="Q345" s="24">
        <v>45.27</v>
      </c>
      <c r="R345" s="25">
        <v>216</v>
      </c>
    </row>
    <row r="346" spans="2:18" ht="33.75" thickBot="1">
      <c r="B346" s="22"/>
      <c r="C346" s="161"/>
      <c r="D346" s="221"/>
      <c r="E346" s="77"/>
      <c r="F346" s="264"/>
      <c r="G346" s="78"/>
      <c r="H346" s="79"/>
      <c r="I346" s="76"/>
      <c r="J346" s="77"/>
      <c r="K346" s="77"/>
      <c r="L346" s="78"/>
      <c r="M346" s="79"/>
      <c r="N346" s="76"/>
      <c r="O346" s="77"/>
      <c r="P346" s="192"/>
      <c r="Q346" s="77"/>
      <c r="R346" s="79"/>
    </row>
    <row r="347" spans="2:18" ht="33.75" thickBot="1">
      <c r="B347" s="32"/>
      <c r="C347" s="193" t="s">
        <v>208</v>
      </c>
      <c r="D347" s="194">
        <f>H347/H363*100</f>
        <v>32.919672196399105</v>
      </c>
      <c r="E347" s="177">
        <f>SUM(E340:E346)</f>
        <v>34.35</v>
      </c>
      <c r="F347" s="177">
        <f>SUM(F340:F346)</f>
        <v>23.31</v>
      </c>
      <c r="G347" s="178">
        <f>SUM(G340:G346)</f>
        <v>105.93</v>
      </c>
      <c r="H347" s="179">
        <f>SUM(H340:H346)</f>
        <v>744.34999999999991</v>
      </c>
      <c r="I347" s="195">
        <f>M347/M363*100</f>
        <v>33.882963991699356</v>
      </c>
      <c r="J347" s="177">
        <f>SUM(J340:J346)</f>
        <v>37.049999999999997</v>
      </c>
      <c r="K347" s="196">
        <f>SUM(K340:K346)</f>
        <v>26.830000000000002</v>
      </c>
      <c r="L347" s="196">
        <f>SUM(L340:L346)</f>
        <v>125.03</v>
      </c>
      <c r="M347" s="196">
        <f>SUM(M340:M346)</f>
        <v>844.15</v>
      </c>
      <c r="N347" s="194">
        <f>R347/R363*100</f>
        <v>33.307189542483663</v>
      </c>
      <c r="O347" s="177">
        <f>SUM(O340:O346)</f>
        <v>40.56</v>
      </c>
      <c r="P347" s="196">
        <f>SUM(P340:P346)</f>
        <v>27.98</v>
      </c>
      <c r="Q347" s="177">
        <f>SUM(Q340:Q346)</f>
        <v>135.73000000000002</v>
      </c>
      <c r="R347" s="179">
        <f>SUM(R340:R346)</f>
        <v>955.5</v>
      </c>
    </row>
    <row r="348" spans="2:18">
      <c r="B348" s="22"/>
      <c r="C348" s="161"/>
      <c r="D348" s="73"/>
      <c r="E348" s="74"/>
      <c r="F348" s="74"/>
      <c r="G348" s="294"/>
      <c r="H348" s="75"/>
      <c r="I348" s="236"/>
      <c r="J348" s="74"/>
      <c r="K348" s="74"/>
      <c r="L348" s="294"/>
      <c r="M348" s="237"/>
      <c r="N348" s="73"/>
      <c r="O348" s="74"/>
      <c r="P348" s="74"/>
      <c r="Q348" s="74"/>
      <c r="R348" s="75"/>
    </row>
    <row r="349" spans="2:18">
      <c r="B349" s="22" t="s">
        <v>284</v>
      </c>
      <c r="C349" s="161" t="s">
        <v>285</v>
      </c>
      <c r="D349" s="23" t="s">
        <v>183</v>
      </c>
      <c r="E349" s="24">
        <v>14.08</v>
      </c>
      <c r="F349" s="24">
        <v>12.64</v>
      </c>
      <c r="G349" s="24">
        <v>15.36</v>
      </c>
      <c r="H349" s="25">
        <v>232</v>
      </c>
      <c r="I349" s="162" t="s">
        <v>183</v>
      </c>
      <c r="J349" s="24">
        <v>14.08</v>
      </c>
      <c r="K349" s="24">
        <v>12.64</v>
      </c>
      <c r="L349" s="24">
        <v>15.36</v>
      </c>
      <c r="M349" s="163">
        <v>232</v>
      </c>
      <c r="N349" s="23" t="s">
        <v>218</v>
      </c>
      <c r="O349" s="24">
        <v>17.600000000000001</v>
      </c>
      <c r="P349" s="24">
        <v>15.8</v>
      </c>
      <c r="Q349" s="24">
        <v>19.2</v>
      </c>
      <c r="R349" s="25">
        <v>290</v>
      </c>
    </row>
    <row r="350" spans="2:18">
      <c r="B350" s="22" t="s">
        <v>250</v>
      </c>
      <c r="C350" s="161" t="s">
        <v>47</v>
      </c>
      <c r="D350" s="23">
        <v>180</v>
      </c>
      <c r="E350" s="24">
        <v>3.78</v>
      </c>
      <c r="F350" s="24">
        <v>5.94</v>
      </c>
      <c r="G350" s="24">
        <v>24.12</v>
      </c>
      <c r="H350" s="25">
        <v>165.6</v>
      </c>
      <c r="I350" s="162">
        <v>180</v>
      </c>
      <c r="J350" s="24">
        <v>3.78</v>
      </c>
      <c r="K350" s="24">
        <v>5.94</v>
      </c>
      <c r="L350" s="24">
        <v>24.12</v>
      </c>
      <c r="M350" s="163">
        <v>165.6</v>
      </c>
      <c r="N350" s="23">
        <v>200</v>
      </c>
      <c r="O350" s="24">
        <v>4.2</v>
      </c>
      <c r="P350" s="24">
        <v>6.6</v>
      </c>
      <c r="Q350" s="24">
        <v>26.8</v>
      </c>
      <c r="R350" s="25">
        <v>184</v>
      </c>
    </row>
    <row r="351" spans="2:18">
      <c r="B351" s="22" t="s">
        <v>397</v>
      </c>
      <c r="C351" s="161" t="s">
        <v>471</v>
      </c>
      <c r="D351" s="23">
        <v>200</v>
      </c>
      <c r="E351" s="24">
        <v>0.18</v>
      </c>
      <c r="F351" s="24">
        <v>0.12</v>
      </c>
      <c r="G351" s="24">
        <v>17.04</v>
      </c>
      <c r="H351" s="25">
        <v>70.040000000000006</v>
      </c>
      <c r="I351" s="162">
        <v>200</v>
      </c>
      <c r="J351" s="24">
        <v>0.18</v>
      </c>
      <c r="K351" s="24">
        <v>0.12</v>
      </c>
      <c r="L351" s="24">
        <v>17.04</v>
      </c>
      <c r="M351" s="163">
        <v>70.040000000000006</v>
      </c>
      <c r="N351" s="23">
        <v>200</v>
      </c>
      <c r="O351" s="24">
        <v>0.18</v>
      </c>
      <c r="P351" s="24">
        <v>0.12</v>
      </c>
      <c r="Q351" s="24">
        <v>17.04</v>
      </c>
      <c r="R351" s="25">
        <v>70.040000000000006</v>
      </c>
    </row>
    <row r="352" spans="2:18">
      <c r="B352" s="22"/>
      <c r="C352" s="161" t="s">
        <v>39</v>
      </c>
      <c r="D352" s="23">
        <v>20</v>
      </c>
      <c r="E352" s="24">
        <v>1.32</v>
      </c>
      <c r="F352" s="24">
        <v>0.24</v>
      </c>
      <c r="G352" s="24">
        <v>10.4</v>
      </c>
      <c r="H352" s="25">
        <v>36.14</v>
      </c>
      <c r="I352" s="162">
        <v>30</v>
      </c>
      <c r="J352" s="24">
        <v>2.34</v>
      </c>
      <c r="K352" s="24">
        <v>0.23625000000000004</v>
      </c>
      <c r="L352" s="24">
        <v>14.68</v>
      </c>
      <c r="M352" s="163">
        <v>73.2</v>
      </c>
      <c r="N352" s="23">
        <v>45</v>
      </c>
      <c r="O352" s="24">
        <v>2.97</v>
      </c>
      <c r="P352" s="24">
        <v>0.54</v>
      </c>
      <c r="Q352" s="24">
        <v>23.4</v>
      </c>
      <c r="R352" s="25">
        <v>81.23</v>
      </c>
    </row>
    <row r="353" spans="2:20">
      <c r="B353" s="22"/>
      <c r="C353" s="161" t="s">
        <v>181</v>
      </c>
      <c r="D353" s="23">
        <v>20</v>
      </c>
      <c r="E353" s="24">
        <v>1.56</v>
      </c>
      <c r="F353" s="24">
        <v>0.21</v>
      </c>
      <c r="G353" s="24">
        <v>9.7899999999999991</v>
      </c>
      <c r="H353" s="25">
        <v>48.8</v>
      </c>
      <c r="I353" s="162">
        <v>20</v>
      </c>
      <c r="J353" s="24">
        <v>1.56</v>
      </c>
      <c r="K353" s="24">
        <v>0.21</v>
      </c>
      <c r="L353" s="24">
        <v>9.7899999999999991</v>
      </c>
      <c r="M353" s="163">
        <v>48.8</v>
      </c>
      <c r="N353" s="23">
        <v>30</v>
      </c>
      <c r="O353" s="24">
        <v>2.34</v>
      </c>
      <c r="P353" s="24">
        <v>0.42000000000000004</v>
      </c>
      <c r="Q353" s="24">
        <v>14.68</v>
      </c>
      <c r="R353" s="25">
        <v>73.2</v>
      </c>
    </row>
    <row r="354" spans="2:20" ht="33.75" thickBot="1">
      <c r="B354" s="22"/>
      <c r="C354" s="190"/>
      <c r="D354" s="76"/>
      <c r="E354" s="77"/>
      <c r="F354" s="77"/>
      <c r="G354" s="78"/>
      <c r="H354" s="79"/>
      <c r="I354" s="216"/>
      <c r="J354" s="77"/>
      <c r="K354" s="78"/>
      <c r="L354" s="192"/>
      <c r="M354" s="192"/>
      <c r="N354" s="221"/>
      <c r="O354" s="77"/>
      <c r="P354" s="78"/>
      <c r="Q354" s="77"/>
      <c r="R354" s="248"/>
    </row>
    <row r="355" spans="2:20" ht="33.75" thickBot="1">
      <c r="B355" s="32"/>
      <c r="C355" s="193" t="s">
        <v>225</v>
      </c>
      <c r="D355" s="194">
        <f>H355/H363*100</f>
        <v>24.438439527488711</v>
      </c>
      <c r="E355" s="177">
        <f>SUM(E349:E354)</f>
        <v>20.919999999999998</v>
      </c>
      <c r="F355" s="177">
        <f>SUM(F349:F354)</f>
        <v>19.150000000000002</v>
      </c>
      <c r="G355" s="178">
        <f>SUM(G349:G354)</f>
        <v>76.710000000000008</v>
      </c>
      <c r="H355" s="179">
        <f>SUM(H349:H354)</f>
        <v>552.58000000000004</v>
      </c>
      <c r="I355" s="194">
        <f t="shared" ref="I355" si="30">M355/M363*100</f>
        <v>23.66729951793592</v>
      </c>
      <c r="J355" s="177">
        <f>SUM(J349:J354)</f>
        <v>21.939999999999998</v>
      </c>
      <c r="K355" s="177">
        <f>SUM(K349:K354)</f>
        <v>19.146250000000002</v>
      </c>
      <c r="L355" s="178">
        <f>SUM(L349:L354)</f>
        <v>80.990000000000009</v>
      </c>
      <c r="M355" s="179">
        <f>SUM(M349:M354)</f>
        <v>589.64</v>
      </c>
      <c r="N355" s="194">
        <f t="shared" ref="N355" si="31">R355/R363*100</f>
        <v>24.347538126361655</v>
      </c>
      <c r="O355" s="177">
        <f>SUM(O349:O354)</f>
        <v>27.29</v>
      </c>
      <c r="P355" s="177">
        <f>SUM(P349:P354)</f>
        <v>23.48</v>
      </c>
      <c r="Q355" s="178">
        <f>SUM(Q349:Q354)</f>
        <v>101.12</v>
      </c>
      <c r="R355" s="179">
        <f>SUM(R349:R354)</f>
        <v>698.47</v>
      </c>
    </row>
    <row r="356" spans="2:20">
      <c r="B356" s="22"/>
      <c r="C356" s="161"/>
      <c r="D356" s="184"/>
      <c r="E356" s="185"/>
      <c r="F356" s="185"/>
      <c r="G356" s="186"/>
      <c r="H356" s="187"/>
      <c r="I356" s="188"/>
      <c r="J356" s="185"/>
      <c r="K356" s="185"/>
      <c r="L356" s="186"/>
      <c r="M356" s="189"/>
      <c r="N356" s="265"/>
      <c r="O356" s="185"/>
      <c r="P356" s="185"/>
      <c r="Q356" s="186"/>
      <c r="R356" s="187"/>
    </row>
    <row r="357" spans="2:20">
      <c r="B357" s="22" t="s">
        <v>234</v>
      </c>
      <c r="C357" s="161" t="s">
        <v>48</v>
      </c>
      <c r="D357" s="23">
        <v>180</v>
      </c>
      <c r="E357" s="24">
        <v>5.04</v>
      </c>
      <c r="F357" s="24">
        <v>5.76</v>
      </c>
      <c r="G357" s="24">
        <v>7.38</v>
      </c>
      <c r="H357" s="25">
        <v>100.08</v>
      </c>
      <c r="I357" s="162">
        <v>180</v>
      </c>
      <c r="J357" s="24">
        <v>5.04</v>
      </c>
      <c r="K357" s="24">
        <v>5.76</v>
      </c>
      <c r="L357" s="24">
        <v>7.38</v>
      </c>
      <c r="M357" s="163">
        <v>100.08</v>
      </c>
      <c r="N357" s="23">
        <v>180</v>
      </c>
      <c r="O357" s="24">
        <v>5.04</v>
      </c>
      <c r="P357" s="24">
        <v>5.76</v>
      </c>
      <c r="Q357" s="24">
        <v>7.38</v>
      </c>
      <c r="R357" s="25">
        <v>100.08</v>
      </c>
    </row>
    <row r="358" spans="2:20">
      <c r="B358" s="22"/>
      <c r="C358" s="161" t="s">
        <v>181</v>
      </c>
      <c r="D358" s="23">
        <v>20</v>
      </c>
      <c r="E358" s="24">
        <v>1.56</v>
      </c>
      <c r="F358" s="24">
        <v>0.21</v>
      </c>
      <c r="G358" s="24">
        <v>9.7899999999999991</v>
      </c>
      <c r="H358" s="25">
        <v>48.8</v>
      </c>
      <c r="I358" s="162">
        <v>30</v>
      </c>
      <c r="J358" s="24">
        <v>2.34</v>
      </c>
      <c r="K358" s="24">
        <v>0.31500000000000006</v>
      </c>
      <c r="L358" s="24">
        <v>14.68</v>
      </c>
      <c r="M358" s="163">
        <v>73.2</v>
      </c>
      <c r="N358" s="23">
        <v>40</v>
      </c>
      <c r="O358" s="24">
        <v>3.12</v>
      </c>
      <c r="P358" s="24">
        <v>0.56000000000000005</v>
      </c>
      <c r="Q358" s="24">
        <v>19.57</v>
      </c>
      <c r="R358" s="25">
        <v>97.6</v>
      </c>
    </row>
    <row r="359" spans="2:20">
      <c r="B359" s="22"/>
      <c r="C359" s="161" t="s">
        <v>150</v>
      </c>
      <c r="D359" s="23">
        <v>10</v>
      </c>
      <c r="E359" s="24">
        <v>0.08</v>
      </c>
      <c r="F359" s="24">
        <v>0</v>
      </c>
      <c r="G359" s="24">
        <v>8.0299999999999994</v>
      </c>
      <c r="H359" s="25">
        <v>31.4</v>
      </c>
      <c r="I359" s="162">
        <v>10</v>
      </c>
      <c r="J359" s="24">
        <v>0.08</v>
      </c>
      <c r="K359" s="24">
        <v>0</v>
      </c>
      <c r="L359" s="24">
        <v>8.0299999999999994</v>
      </c>
      <c r="M359" s="163">
        <v>31.4</v>
      </c>
      <c r="N359" s="23">
        <v>10</v>
      </c>
      <c r="O359" s="24">
        <v>0.08</v>
      </c>
      <c r="P359" s="24">
        <v>0</v>
      </c>
      <c r="Q359" s="24">
        <v>8.0299999999999994</v>
      </c>
      <c r="R359" s="25">
        <v>31.4</v>
      </c>
    </row>
    <row r="360" spans="2:20" ht="33.75" thickBot="1">
      <c r="B360" s="22"/>
      <c r="C360" s="161"/>
      <c r="D360" s="76"/>
      <c r="E360" s="77"/>
      <c r="F360" s="77"/>
      <c r="G360" s="78"/>
      <c r="H360" s="79"/>
      <c r="I360" s="191"/>
      <c r="J360" s="77"/>
      <c r="K360" s="77"/>
      <c r="L360" s="78"/>
      <c r="M360" s="192"/>
      <c r="N360" s="76"/>
      <c r="O360" s="192"/>
      <c r="P360" s="266"/>
      <c r="Q360" s="77"/>
      <c r="R360" s="79"/>
      <c r="S360" s="166"/>
      <c r="T360" s="42"/>
    </row>
    <row r="361" spans="2:20" ht="33.75" thickBot="1">
      <c r="B361" s="32"/>
      <c r="C361" s="193" t="s">
        <v>209</v>
      </c>
      <c r="D361" s="194">
        <f>H361/H363*100</f>
        <v>7.97307517104431</v>
      </c>
      <c r="E361" s="177">
        <f>SUM(E357:E360)</f>
        <v>6.68</v>
      </c>
      <c r="F361" s="177">
        <f>SUM(F357:F360)</f>
        <v>5.97</v>
      </c>
      <c r="G361" s="178">
        <f>SUM(G357:G360)</f>
        <v>25.199999999999996</v>
      </c>
      <c r="H361" s="179">
        <f>SUM(H357:H360)</f>
        <v>180.28</v>
      </c>
      <c r="I361" s="195">
        <f>M361/M363*100</f>
        <v>8.2155601135118452</v>
      </c>
      <c r="J361" s="177">
        <f>SUM(J357:J360)</f>
        <v>7.46</v>
      </c>
      <c r="K361" s="196">
        <f>SUM(K357:K360)</f>
        <v>6.0750000000000002</v>
      </c>
      <c r="L361" s="196">
        <f>SUM(L357:L360)</f>
        <v>30.089999999999996</v>
      </c>
      <c r="M361" s="196">
        <f>SUM(M357:M360)</f>
        <v>204.68</v>
      </c>
      <c r="N361" s="194">
        <f>R361/R363*100</f>
        <v>7.9853594771241836</v>
      </c>
      <c r="O361" s="177">
        <f>SUM(O357:O360)</f>
        <v>8.24</v>
      </c>
      <c r="P361" s="177">
        <f>SUM(P357:P360)</f>
        <v>6.32</v>
      </c>
      <c r="Q361" s="178">
        <f>SUM(Q357:Q360)</f>
        <v>34.979999999999997</v>
      </c>
      <c r="R361" s="179">
        <f>SUM(R357:R360)</f>
        <v>229.08</v>
      </c>
    </row>
    <row r="362" spans="2:20" ht="33.75" thickBot="1">
      <c r="B362" s="22"/>
      <c r="C362" s="197"/>
      <c r="D362" s="198"/>
      <c r="E362" s="199"/>
      <c r="F362" s="199"/>
      <c r="G362" s="200"/>
      <c r="H362" s="201"/>
      <c r="I362" s="202"/>
      <c r="J362" s="199"/>
      <c r="K362" s="203"/>
      <c r="L362" s="203"/>
      <c r="M362" s="203"/>
      <c r="N362" s="198"/>
      <c r="O362" s="199"/>
      <c r="P362" s="199"/>
      <c r="Q362" s="200"/>
      <c r="R362" s="201"/>
    </row>
    <row r="363" spans="2:20" ht="33.75" thickBot="1">
      <c r="B363" s="32"/>
      <c r="C363" s="193" t="s">
        <v>210</v>
      </c>
      <c r="D363" s="213">
        <f t="shared" ref="D363:R363" si="32">D332+D338+D347+D355+D361</f>
        <v>99.999999999999986</v>
      </c>
      <c r="E363" s="177">
        <f t="shared" si="32"/>
        <v>83.316666666666663</v>
      </c>
      <c r="F363" s="177">
        <f t="shared" si="32"/>
        <v>74.986666666666665</v>
      </c>
      <c r="G363" s="177">
        <f t="shared" si="32"/>
        <v>320.67666666666668</v>
      </c>
      <c r="H363" s="179">
        <f t="shared" si="32"/>
        <v>2261.11</v>
      </c>
      <c r="I363" s="230">
        <f t="shared" si="32"/>
        <v>100.00000000000001</v>
      </c>
      <c r="J363" s="177">
        <f t="shared" si="32"/>
        <v>89.59666666666665</v>
      </c>
      <c r="K363" s="177">
        <f t="shared" si="32"/>
        <v>80.137916666666669</v>
      </c>
      <c r="L363" s="177">
        <f t="shared" si="32"/>
        <v>361.00666666666666</v>
      </c>
      <c r="M363" s="196">
        <f t="shared" si="32"/>
        <v>2491.3699999999994</v>
      </c>
      <c r="N363" s="213">
        <f t="shared" si="32"/>
        <v>100</v>
      </c>
      <c r="O363" s="177">
        <f t="shared" si="32"/>
        <v>103.88000000000001</v>
      </c>
      <c r="P363" s="177">
        <f t="shared" si="32"/>
        <v>90.759999999999991</v>
      </c>
      <c r="Q363" s="177">
        <f t="shared" si="32"/>
        <v>414.27000000000004</v>
      </c>
      <c r="R363" s="179">
        <f t="shared" si="32"/>
        <v>2868.75</v>
      </c>
    </row>
    <row r="364" spans="2:20" ht="33.75" thickBot="1">
      <c r="B364" s="22"/>
      <c r="C364" s="193" t="s">
        <v>182</v>
      </c>
      <c r="D364" s="214"/>
      <c r="E364" s="178"/>
      <c r="F364" s="178"/>
      <c r="G364" s="178"/>
      <c r="H364" s="210">
        <v>2100</v>
      </c>
      <c r="I364" s="215"/>
      <c r="J364" s="178"/>
      <c r="K364" s="178"/>
      <c r="L364" s="178"/>
      <c r="M364" s="178">
        <v>2400</v>
      </c>
      <c r="N364" s="214"/>
      <c r="O364" s="178"/>
      <c r="P364" s="178"/>
      <c r="Q364" s="178"/>
      <c r="R364" s="210">
        <v>2800</v>
      </c>
    </row>
    <row r="365" spans="2:20" ht="33.75" thickBot="1">
      <c r="B365" s="32"/>
      <c r="C365" s="193" t="s">
        <v>18</v>
      </c>
      <c r="D365" s="214"/>
      <c r="E365" s="286">
        <v>1</v>
      </c>
      <c r="F365" s="286">
        <f>F363/E363</f>
        <v>0.90002000400080018</v>
      </c>
      <c r="G365" s="286">
        <f>G363/E363</f>
        <v>3.8488897779555913</v>
      </c>
      <c r="H365" s="287"/>
      <c r="I365" s="215"/>
      <c r="J365" s="286">
        <v>1</v>
      </c>
      <c r="K365" s="286">
        <f>K363/J363</f>
        <v>0.89442966628222798</v>
      </c>
      <c r="L365" s="286">
        <f>L363/J363</f>
        <v>4.0292421593065226</v>
      </c>
      <c r="M365" s="286"/>
      <c r="N365" s="214"/>
      <c r="O365" s="286">
        <v>1</v>
      </c>
      <c r="P365" s="286">
        <f>P363/O363</f>
        <v>0.87370042356565247</v>
      </c>
      <c r="Q365" s="286">
        <f>Q363/O363</f>
        <v>3.9879668848671543</v>
      </c>
      <c r="R365" s="287"/>
    </row>
    <row r="366" spans="2:20">
      <c r="C366" s="165"/>
      <c r="D366" s="165"/>
      <c r="E366" s="166"/>
      <c r="F366" s="166"/>
      <c r="G366" s="166"/>
      <c r="H366" s="166"/>
      <c r="I366" s="167"/>
      <c r="J366" s="168"/>
      <c r="K366" s="168"/>
      <c r="L366" s="168"/>
      <c r="M366" s="168"/>
      <c r="N366" s="167"/>
      <c r="O366" s="168"/>
      <c r="P366" s="168"/>
      <c r="Q366" s="168"/>
      <c r="R366" s="168"/>
    </row>
    <row r="367" spans="2:20" ht="33.75" thickBot="1">
      <c r="C367" s="165"/>
      <c r="D367" s="165"/>
      <c r="E367" s="166"/>
      <c r="F367" s="166"/>
      <c r="G367" s="166"/>
      <c r="H367" s="166"/>
      <c r="I367" s="167"/>
      <c r="J367" s="168"/>
      <c r="K367" s="168"/>
      <c r="L367" s="168"/>
      <c r="M367" s="168"/>
      <c r="N367" s="167"/>
      <c r="O367" s="168"/>
      <c r="P367" s="168"/>
      <c r="Q367" s="168"/>
      <c r="R367" s="168"/>
    </row>
    <row r="368" spans="2:20" ht="33.75" thickBot="1">
      <c r="B368" s="327" t="s">
        <v>306</v>
      </c>
      <c r="C368" s="169" t="s">
        <v>36</v>
      </c>
      <c r="D368" s="170"/>
      <c r="E368" s="170"/>
      <c r="F368" s="170"/>
      <c r="G368" s="170"/>
      <c r="H368" s="170" t="s">
        <v>19</v>
      </c>
      <c r="I368" s="170"/>
      <c r="J368" s="170"/>
      <c r="K368" s="170"/>
      <c r="L368" s="170"/>
      <c r="M368" s="170"/>
      <c r="N368" s="170"/>
      <c r="O368" s="170"/>
      <c r="P368" s="170"/>
      <c r="Q368" s="170"/>
      <c r="R368" s="171"/>
      <c r="S368" s="209"/>
    </row>
    <row r="369" spans="2:18" ht="33.75" thickBot="1">
      <c r="B369" s="328"/>
      <c r="C369" s="172"/>
      <c r="D369" s="11"/>
      <c r="E369" s="11"/>
      <c r="F369" s="12" t="s">
        <v>152</v>
      </c>
      <c r="G369" s="12"/>
      <c r="H369" s="173"/>
      <c r="I369" s="11"/>
      <c r="J369" s="11"/>
      <c r="K369" s="12" t="s">
        <v>153</v>
      </c>
      <c r="L369" s="12"/>
      <c r="M369" s="173"/>
      <c r="N369" s="174"/>
      <c r="O369" s="11"/>
      <c r="P369" s="12" t="s">
        <v>154</v>
      </c>
      <c r="Q369" s="12"/>
      <c r="R369" s="171"/>
    </row>
    <row r="370" spans="2:18" ht="31.9" customHeight="1" thickBot="1">
      <c r="B370" s="329"/>
      <c r="C370" s="175" t="s">
        <v>33</v>
      </c>
      <c r="D370" s="176" t="s">
        <v>37</v>
      </c>
      <c r="E370" s="177" t="s">
        <v>68</v>
      </c>
      <c r="F370" s="177" t="s">
        <v>69</v>
      </c>
      <c r="G370" s="178" t="s">
        <v>70</v>
      </c>
      <c r="H370" s="179" t="s">
        <v>72</v>
      </c>
      <c r="I370" s="180" t="s">
        <v>37</v>
      </c>
      <c r="J370" s="177" t="s">
        <v>68</v>
      </c>
      <c r="K370" s="177" t="s">
        <v>69</v>
      </c>
      <c r="L370" s="178" t="s">
        <v>70</v>
      </c>
      <c r="M370" s="179" t="s">
        <v>72</v>
      </c>
      <c r="N370" s="180" t="s">
        <v>37</v>
      </c>
      <c r="O370" s="177" t="s">
        <v>68</v>
      </c>
      <c r="P370" s="177" t="s">
        <v>69</v>
      </c>
      <c r="Q370" s="178" t="s">
        <v>70</v>
      </c>
      <c r="R370" s="179" t="s">
        <v>72</v>
      </c>
    </row>
    <row r="371" spans="2:18">
      <c r="B371" s="18"/>
      <c r="C371" s="161"/>
      <c r="D371" s="267"/>
      <c r="E371" s="185"/>
      <c r="F371" s="185"/>
      <c r="G371" s="185"/>
      <c r="H371" s="187"/>
      <c r="I371" s="268"/>
      <c r="J371" s="207"/>
      <c r="K371" s="207"/>
      <c r="L371" s="207"/>
      <c r="M371" s="211"/>
      <c r="N371" s="267"/>
      <c r="O371" s="185"/>
      <c r="P371" s="185"/>
      <c r="Q371" s="185"/>
      <c r="R371" s="187"/>
    </row>
    <row r="372" spans="2:18">
      <c r="B372" s="22" t="s">
        <v>287</v>
      </c>
      <c r="C372" s="161" t="s">
        <v>67</v>
      </c>
      <c r="D372" s="23" t="s">
        <v>213</v>
      </c>
      <c r="E372" s="24">
        <v>25.2</v>
      </c>
      <c r="F372" s="24">
        <v>12.42</v>
      </c>
      <c r="G372" s="24">
        <v>42.48</v>
      </c>
      <c r="H372" s="25">
        <v>381.6</v>
      </c>
      <c r="I372" s="162" t="s">
        <v>213</v>
      </c>
      <c r="J372" s="24">
        <v>25.2</v>
      </c>
      <c r="K372" s="24">
        <v>12.42</v>
      </c>
      <c r="L372" s="24">
        <v>42.48</v>
      </c>
      <c r="M372" s="163">
        <v>381.6</v>
      </c>
      <c r="N372" s="23" t="s">
        <v>59</v>
      </c>
      <c r="O372" s="24">
        <v>28</v>
      </c>
      <c r="P372" s="24">
        <v>13.8</v>
      </c>
      <c r="Q372" s="24">
        <v>27.2</v>
      </c>
      <c r="R372" s="25">
        <v>424</v>
      </c>
    </row>
    <row r="373" spans="2:18">
      <c r="B373" s="22" t="s">
        <v>255</v>
      </c>
      <c r="C373" s="161" t="s">
        <v>43</v>
      </c>
      <c r="D373" s="23">
        <v>200</v>
      </c>
      <c r="E373" s="24">
        <v>1.4</v>
      </c>
      <c r="F373" s="24">
        <v>1</v>
      </c>
      <c r="G373" s="24">
        <v>16</v>
      </c>
      <c r="H373" s="25">
        <v>78</v>
      </c>
      <c r="I373" s="162">
        <v>200</v>
      </c>
      <c r="J373" s="24">
        <v>1.4</v>
      </c>
      <c r="K373" s="24">
        <v>1</v>
      </c>
      <c r="L373" s="24">
        <v>16</v>
      </c>
      <c r="M373" s="163">
        <v>78</v>
      </c>
      <c r="N373" s="23">
        <v>200</v>
      </c>
      <c r="O373" s="24">
        <v>1.4</v>
      </c>
      <c r="P373" s="24">
        <v>1</v>
      </c>
      <c r="Q373" s="24">
        <v>16</v>
      </c>
      <c r="R373" s="25">
        <v>78</v>
      </c>
    </row>
    <row r="374" spans="2:18">
      <c r="B374" s="22"/>
      <c r="C374" s="161" t="s">
        <v>181</v>
      </c>
      <c r="D374" s="23">
        <v>20</v>
      </c>
      <c r="E374" s="24">
        <v>1.56</v>
      </c>
      <c r="F374" s="24">
        <v>0.28000000000000003</v>
      </c>
      <c r="G374" s="24">
        <v>9.7899999999999991</v>
      </c>
      <c r="H374" s="24">
        <v>48.8</v>
      </c>
      <c r="I374" s="162">
        <v>30</v>
      </c>
      <c r="J374" s="24">
        <v>2.34</v>
      </c>
      <c r="K374" s="24">
        <v>0.23625000000000004</v>
      </c>
      <c r="L374" s="24">
        <v>14.68</v>
      </c>
      <c r="M374" s="163">
        <v>73.2</v>
      </c>
      <c r="N374" s="23">
        <v>30</v>
      </c>
      <c r="O374" s="24">
        <v>2.34</v>
      </c>
      <c r="P374" s="24">
        <v>0.23625000000000004</v>
      </c>
      <c r="Q374" s="24">
        <v>14.68</v>
      </c>
      <c r="R374" s="25">
        <v>73.2</v>
      </c>
    </row>
    <row r="375" spans="2:18">
      <c r="B375" s="22" t="s">
        <v>246</v>
      </c>
      <c r="C375" s="161" t="s">
        <v>44</v>
      </c>
      <c r="D375" s="23">
        <v>10</v>
      </c>
      <c r="E375" s="24">
        <v>0.1</v>
      </c>
      <c r="F375" s="24">
        <v>7.1</v>
      </c>
      <c r="G375" s="24">
        <v>0</v>
      </c>
      <c r="H375" s="24">
        <v>70</v>
      </c>
      <c r="I375" s="23">
        <v>15</v>
      </c>
      <c r="J375" s="24">
        <v>0.15</v>
      </c>
      <c r="K375" s="24">
        <v>10.65</v>
      </c>
      <c r="L375" s="24">
        <v>0</v>
      </c>
      <c r="M375" s="24">
        <v>105</v>
      </c>
      <c r="N375" s="23">
        <v>15</v>
      </c>
      <c r="O375" s="24">
        <v>0.15</v>
      </c>
      <c r="P375" s="24">
        <v>10.65</v>
      </c>
      <c r="Q375" s="24">
        <v>0</v>
      </c>
      <c r="R375" s="25">
        <v>105</v>
      </c>
    </row>
    <row r="376" spans="2:18" ht="33.75" thickBot="1">
      <c r="B376" s="22"/>
      <c r="C376" s="190"/>
      <c r="D376" s="198"/>
      <c r="E376" s="207"/>
      <c r="F376" s="207"/>
      <c r="G376" s="166"/>
      <c r="H376" s="229"/>
      <c r="I376" s="191"/>
      <c r="J376" s="77"/>
      <c r="K376" s="77"/>
      <c r="L376" s="78"/>
      <c r="M376" s="192"/>
      <c r="N376" s="76"/>
      <c r="O376" s="77"/>
      <c r="P376" s="77"/>
      <c r="Q376" s="78"/>
      <c r="R376" s="79"/>
    </row>
    <row r="377" spans="2:18" ht="33.75" thickBot="1">
      <c r="B377" s="32"/>
      <c r="C377" s="193" t="s">
        <v>221</v>
      </c>
      <c r="D377" s="269">
        <f>H377/H408*100</f>
        <v>25.289778714436252</v>
      </c>
      <c r="E377" s="177">
        <f>SUM(E372:E376)</f>
        <v>28.259999999999998</v>
      </c>
      <c r="F377" s="177">
        <f>SUM(F372:F376)</f>
        <v>20.799999999999997</v>
      </c>
      <c r="G377" s="178">
        <f>SUM(G372:G376)</f>
        <v>68.27</v>
      </c>
      <c r="H377" s="179">
        <f>SUM(H372:H376)</f>
        <v>578.40000000000009</v>
      </c>
      <c r="I377" s="270">
        <f>M377/M408*100</f>
        <v>25.304001110868661</v>
      </c>
      <c r="J377" s="177">
        <f>SUM(J372:J376)</f>
        <v>29.089999999999996</v>
      </c>
      <c r="K377" s="177">
        <f>SUM(K372:K376)</f>
        <v>24.306249999999999</v>
      </c>
      <c r="L377" s="178">
        <f>SUM(L372:L376)</f>
        <v>73.16</v>
      </c>
      <c r="M377" s="196">
        <f>SUM(M372:M376)</f>
        <v>637.80000000000007</v>
      </c>
      <c r="N377" s="269">
        <f>R377/R408*100</f>
        <v>23.828207104322846</v>
      </c>
      <c r="O377" s="177">
        <f>SUM(O372:O376)</f>
        <v>31.889999999999997</v>
      </c>
      <c r="P377" s="177">
        <f>SUM(P372:P376)</f>
        <v>25.686250000000001</v>
      </c>
      <c r="Q377" s="178">
        <f>SUM(Q372:Q376)</f>
        <v>57.88</v>
      </c>
      <c r="R377" s="179">
        <f>SUM(R372:R376)</f>
        <v>680.2</v>
      </c>
    </row>
    <row r="378" spans="2:18">
      <c r="B378" s="22"/>
      <c r="C378" s="197"/>
      <c r="D378" s="218"/>
      <c r="E378" s="204"/>
      <c r="F378" s="204"/>
      <c r="G378" s="204"/>
      <c r="H378" s="219"/>
      <c r="I378" s="231"/>
      <c r="J378" s="204"/>
      <c r="K378" s="205"/>
      <c r="L378" s="204"/>
      <c r="M378" s="205"/>
      <c r="N378" s="218"/>
      <c r="O378" s="204"/>
      <c r="P378" s="205"/>
      <c r="Q378" s="204"/>
      <c r="R378" s="219"/>
    </row>
    <row r="379" spans="2:18">
      <c r="B379" s="22"/>
      <c r="C379" s="165" t="s">
        <v>432</v>
      </c>
      <c r="D379" s="23">
        <v>200</v>
      </c>
      <c r="E379" s="24">
        <v>0.8</v>
      </c>
      <c r="F379" s="24">
        <v>0</v>
      </c>
      <c r="G379" s="24">
        <v>23.4</v>
      </c>
      <c r="H379" s="25">
        <v>100</v>
      </c>
      <c r="I379" s="162">
        <v>200</v>
      </c>
      <c r="J379" s="24">
        <v>0.8</v>
      </c>
      <c r="K379" s="24">
        <v>0</v>
      </c>
      <c r="L379" s="24">
        <v>23.4</v>
      </c>
      <c r="M379" s="163">
        <v>100</v>
      </c>
      <c r="N379" s="23">
        <v>200</v>
      </c>
      <c r="O379" s="24">
        <v>0.8</v>
      </c>
      <c r="P379" s="24">
        <v>0</v>
      </c>
      <c r="Q379" s="24">
        <v>23.4</v>
      </c>
      <c r="R379" s="25">
        <v>100</v>
      </c>
    </row>
    <row r="380" spans="2:18">
      <c r="B380" s="22"/>
      <c r="C380" s="161" t="s">
        <v>140</v>
      </c>
      <c r="D380" s="23">
        <v>20</v>
      </c>
      <c r="E380" s="24">
        <v>0</v>
      </c>
      <c r="F380" s="24">
        <v>0</v>
      </c>
      <c r="G380" s="24">
        <v>16.2</v>
      </c>
      <c r="H380" s="25">
        <v>60</v>
      </c>
      <c r="I380" s="162">
        <v>25</v>
      </c>
      <c r="J380" s="24">
        <v>0</v>
      </c>
      <c r="K380" s="24">
        <v>0</v>
      </c>
      <c r="L380" s="24">
        <v>20.25</v>
      </c>
      <c r="M380" s="24">
        <v>75</v>
      </c>
      <c r="N380" s="23">
        <v>35</v>
      </c>
      <c r="O380" s="24">
        <v>0</v>
      </c>
      <c r="P380" s="24">
        <v>0</v>
      </c>
      <c r="Q380" s="24">
        <v>28.35</v>
      </c>
      <c r="R380" s="25">
        <v>105</v>
      </c>
    </row>
    <row r="381" spans="2:18">
      <c r="B381" s="22" t="s">
        <v>235</v>
      </c>
      <c r="C381" s="262" t="s">
        <v>41</v>
      </c>
      <c r="D381" s="23">
        <v>150</v>
      </c>
      <c r="E381" s="24">
        <v>0.6</v>
      </c>
      <c r="F381" s="24">
        <v>0.6</v>
      </c>
      <c r="G381" s="24">
        <v>14.7</v>
      </c>
      <c r="H381" s="24">
        <v>67.5</v>
      </c>
      <c r="I381" s="23">
        <v>150</v>
      </c>
      <c r="J381" s="24">
        <v>0.6</v>
      </c>
      <c r="K381" s="24">
        <v>0.6</v>
      </c>
      <c r="L381" s="24">
        <v>14.7</v>
      </c>
      <c r="M381" s="24">
        <v>67.5</v>
      </c>
      <c r="N381" s="23">
        <v>200</v>
      </c>
      <c r="O381" s="24">
        <v>0.8</v>
      </c>
      <c r="P381" s="24">
        <v>0.8</v>
      </c>
      <c r="Q381" s="24">
        <v>19.600000000000001</v>
      </c>
      <c r="R381" s="25">
        <v>90</v>
      </c>
    </row>
    <row r="382" spans="2:18" ht="33.75" thickBot="1">
      <c r="B382" s="22"/>
      <c r="C382" s="197"/>
      <c r="D382" s="197"/>
      <c r="E382" s="181"/>
      <c r="F382" s="181"/>
      <c r="G382" s="181"/>
      <c r="H382" s="220"/>
      <c r="I382" s="216"/>
      <c r="J382" s="181"/>
      <c r="K382" s="182"/>
      <c r="L382" s="181"/>
      <c r="M382" s="182"/>
      <c r="N382" s="221"/>
      <c r="O382" s="181"/>
      <c r="P382" s="182"/>
      <c r="Q382" s="181"/>
      <c r="R382" s="222"/>
    </row>
    <row r="383" spans="2:18" ht="33.75" thickBot="1">
      <c r="B383" s="32"/>
      <c r="C383" s="193" t="s">
        <v>224</v>
      </c>
      <c r="D383" s="194">
        <f>H383/H408*100</f>
        <v>9.9471380662763593</v>
      </c>
      <c r="E383" s="177">
        <f>SUM(E379:E382)</f>
        <v>1.4</v>
      </c>
      <c r="F383" s="178">
        <f>SUM(F379:F382)</f>
        <v>0.6</v>
      </c>
      <c r="G383" s="177">
        <f>SUM(G379:G382)</f>
        <v>54.3</v>
      </c>
      <c r="H383" s="210">
        <f>SUM(H379:H382)</f>
        <v>227.5</v>
      </c>
      <c r="I383" s="195">
        <f>M383/M408*100</f>
        <v>9.6209160699053768</v>
      </c>
      <c r="J383" s="177">
        <f>SUM(J379:J382)</f>
        <v>1.4</v>
      </c>
      <c r="K383" s="178">
        <f>SUM(K379:K382)</f>
        <v>0.6</v>
      </c>
      <c r="L383" s="177">
        <f>SUM(L379:L382)</f>
        <v>58.349999999999994</v>
      </c>
      <c r="M383" s="178">
        <f>SUM(M379:M382)</f>
        <v>242.5</v>
      </c>
      <c r="N383" s="194">
        <f>R383/R408*100</f>
        <v>10.334197435717787</v>
      </c>
      <c r="O383" s="177">
        <f>SUM(O379:O382)</f>
        <v>1.6</v>
      </c>
      <c r="P383" s="178">
        <f>SUM(P379:P382)</f>
        <v>0.8</v>
      </c>
      <c r="Q383" s="177">
        <f>SUM(Q379:Q382)</f>
        <v>71.349999999999994</v>
      </c>
      <c r="R383" s="210">
        <f>SUM(R379:R382)</f>
        <v>295</v>
      </c>
    </row>
    <row r="384" spans="2:18">
      <c r="B384" s="22"/>
      <c r="C384" s="161"/>
      <c r="D384" s="184"/>
      <c r="E384" s="185"/>
      <c r="F384" s="185"/>
      <c r="G384" s="185"/>
      <c r="H384" s="187"/>
      <c r="I384" s="188"/>
      <c r="J384" s="185"/>
      <c r="K384" s="185"/>
      <c r="L384" s="185"/>
      <c r="M384" s="189"/>
      <c r="N384" s="184"/>
      <c r="O384" s="185"/>
      <c r="P384" s="185"/>
      <c r="Q384" s="185"/>
      <c r="R384" s="187"/>
    </row>
    <row r="385" spans="2:18">
      <c r="B385" s="22" t="s">
        <v>474</v>
      </c>
      <c r="C385" s="161" t="s">
        <v>475</v>
      </c>
      <c r="D385" s="23">
        <v>100</v>
      </c>
      <c r="E385" s="24">
        <v>2.4</v>
      </c>
      <c r="F385" s="24">
        <v>5.0999999999999996</v>
      </c>
      <c r="G385" s="24">
        <v>11.3</v>
      </c>
      <c r="H385" s="25">
        <v>101</v>
      </c>
      <c r="I385" s="162">
        <v>100</v>
      </c>
      <c r="J385" s="24">
        <v>2.4</v>
      </c>
      <c r="K385" s="24">
        <v>5.0999999999999996</v>
      </c>
      <c r="L385" s="24">
        <v>11.3</v>
      </c>
      <c r="M385" s="163">
        <v>101</v>
      </c>
      <c r="N385" s="23">
        <v>100</v>
      </c>
      <c r="O385" s="24">
        <v>2.4</v>
      </c>
      <c r="P385" s="24">
        <v>5.0999999999999996</v>
      </c>
      <c r="Q385" s="24">
        <v>11.3</v>
      </c>
      <c r="R385" s="25">
        <v>101</v>
      </c>
    </row>
    <row r="386" spans="2:18">
      <c r="B386" s="22" t="s">
        <v>236</v>
      </c>
      <c r="C386" s="161" t="s">
        <v>362</v>
      </c>
      <c r="D386" s="23">
        <v>250</v>
      </c>
      <c r="E386" s="24">
        <v>5.75</v>
      </c>
      <c r="F386" s="24">
        <v>4.5</v>
      </c>
      <c r="G386" s="24">
        <v>20.25</v>
      </c>
      <c r="H386" s="25">
        <v>145</v>
      </c>
      <c r="I386" s="162">
        <v>350</v>
      </c>
      <c r="J386" s="24">
        <v>8.0500000000000007</v>
      </c>
      <c r="K386" s="24">
        <v>6.3</v>
      </c>
      <c r="L386" s="24">
        <v>28.35</v>
      </c>
      <c r="M386" s="163">
        <v>203</v>
      </c>
      <c r="N386" s="23">
        <v>350</v>
      </c>
      <c r="O386" s="24">
        <v>8.0500000000000007</v>
      </c>
      <c r="P386" s="24">
        <v>6.3</v>
      </c>
      <c r="Q386" s="24">
        <v>28.35</v>
      </c>
      <c r="R386" s="25">
        <v>203</v>
      </c>
    </row>
    <row r="387" spans="2:18">
      <c r="B387" s="22" t="s">
        <v>397</v>
      </c>
      <c r="C387" s="161" t="s">
        <v>492</v>
      </c>
      <c r="D387" s="23">
        <v>80</v>
      </c>
      <c r="E387" s="24">
        <f>J387/10*8</f>
        <v>15.040000000000001</v>
      </c>
      <c r="F387" s="24">
        <f t="shared" ref="F387:H387" si="33">K387/10*8</f>
        <v>6.08</v>
      </c>
      <c r="G387" s="24">
        <f t="shared" si="33"/>
        <v>5.5200000000000005</v>
      </c>
      <c r="H387" s="25">
        <f t="shared" si="33"/>
        <v>136.80000000000001</v>
      </c>
      <c r="I387" s="162">
        <v>100</v>
      </c>
      <c r="J387" s="24">
        <v>18.8</v>
      </c>
      <c r="K387" s="24">
        <v>7.6</v>
      </c>
      <c r="L387" s="24">
        <v>6.9</v>
      </c>
      <c r="M387" s="163">
        <v>171</v>
      </c>
      <c r="N387" s="23">
        <v>100</v>
      </c>
      <c r="O387" s="24">
        <v>18.8</v>
      </c>
      <c r="P387" s="24">
        <v>7.6</v>
      </c>
      <c r="Q387" s="24">
        <v>6.9</v>
      </c>
      <c r="R387" s="25">
        <v>171</v>
      </c>
    </row>
    <row r="388" spans="2:18">
      <c r="B388" s="22" t="s">
        <v>251</v>
      </c>
      <c r="C388" s="161" t="s">
        <v>315</v>
      </c>
      <c r="D388" s="23">
        <v>180</v>
      </c>
      <c r="E388" s="24">
        <v>2.52</v>
      </c>
      <c r="F388" s="24">
        <v>4.8600000000000003</v>
      </c>
      <c r="G388" s="24">
        <v>26.82</v>
      </c>
      <c r="H388" s="25">
        <v>162</v>
      </c>
      <c r="I388" s="162">
        <v>180</v>
      </c>
      <c r="J388" s="24">
        <v>2.52</v>
      </c>
      <c r="K388" s="24">
        <v>4.8600000000000003</v>
      </c>
      <c r="L388" s="24">
        <v>26.82</v>
      </c>
      <c r="M388" s="163">
        <v>162</v>
      </c>
      <c r="N388" s="23">
        <v>200</v>
      </c>
      <c r="O388" s="24">
        <v>2.8</v>
      </c>
      <c r="P388" s="24">
        <v>5.4</v>
      </c>
      <c r="Q388" s="24">
        <v>29.8</v>
      </c>
      <c r="R388" s="25">
        <v>180</v>
      </c>
    </row>
    <row r="389" spans="2:18">
      <c r="B389" s="22"/>
      <c r="C389" s="161" t="s">
        <v>23</v>
      </c>
      <c r="D389" s="23">
        <v>200</v>
      </c>
      <c r="E389" s="24">
        <v>0.2</v>
      </c>
      <c r="F389" s="24">
        <v>0.2</v>
      </c>
      <c r="G389" s="24">
        <v>21.8</v>
      </c>
      <c r="H389" s="25">
        <v>88</v>
      </c>
      <c r="I389" s="162">
        <v>200</v>
      </c>
      <c r="J389" s="24">
        <v>0.2</v>
      </c>
      <c r="K389" s="24">
        <v>0.2</v>
      </c>
      <c r="L389" s="24">
        <v>21.8</v>
      </c>
      <c r="M389" s="163">
        <v>88</v>
      </c>
      <c r="N389" s="23">
        <v>200</v>
      </c>
      <c r="O389" s="24">
        <v>0.2</v>
      </c>
      <c r="P389" s="24">
        <v>0.2</v>
      </c>
      <c r="Q389" s="24">
        <v>21.8</v>
      </c>
      <c r="R389" s="25">
        <v>88</v>
      </c>
    </row>
    <row r="390" spans="2:18">
      <c r="B390" s="22"/>
      <c r="C390" s="161" t="s">
        <v>39</v>
      </c>
      <c r="D390" s="23">
        <v>70</v>
      </c>
      <c r="E390" s="24">
        <v>4.62</v>
      </c>
      <c r="F390" s="24">
        <v>0.84</v>
      </c>
      <c r="G390" s="24">
        <v>36.4</v>
      </c>
      <c r="H390" s="25">
        <v>126.35</v>
      </c>
      <c r="I390" s="162">
        <v>70</v>
      </c>
      <c r="J390" s="24">
        <v>4.62</v>
      </c>
      <c r="K390" s="24">
        <v>0.84</v>
      </c>
      <c r="L390" s="24">
        <v>36.4</v>
      </c>
      <c r="M390" s="163">
        <v>126.35</v>
      </c>
      <c r="N390" s="23">
        <v>90</v>
      </c>
      <c r="O390" s="24">
        <v>7.65</v>
      </c>
      <c r="P390" s="24">
        <v>0.63</v>
      </c>
      <c r="Q390" s="24">
        <v>45.27</v>
      </c>
      <c r="R390" s="25">
        <v>216</v>
      </c>
    </row>
    <row r="391" spans="2:18" ht="33.75" thickBot="1">
      <c r="B391" s="22"/>
      <c r="C391" s="190"/>
      <c r="D391" s="76"/>
      <c r="E391" s="77"/>
      <c r="F391" s="77"/>
      <c r="G391" s="77"/>
      <c r="H391" s="79"/>
      <c r="I391" s="191"/>
      <c r="J391" s="77"/>
      <c r="K391" s="77"/>
      <c r="L391" s="77"/>
      <c r="M391" s="192"/>
      <c r="N391" s="76"/>
      <c r="O391" s="77"/>
      <c r="P391" s="77"/>
      <c r="Q391" s="77"/>
      <c r="R391" s="79"/>
    </row>
    <row r="392" spans="2:18" ht="33.75" thickBot="1">
      <c r="B392" s="32"/>
      <c r="C392" s="193" t="s">
        <v>208</v>
      </c>
      <c r="D392" s="194">
        <f>H392/H408*100</f>
        <v>33.19283456269757</v>
      </c>
      <c r="E392" s="177">
        <f>SUM(E385:E391)</f>
        <v>30.53</v>
      </c>
      <c r="F392" s="177">
        <f>SUM(F385:F391)</f>
        <v>21.58</v>
      </c>
      <c r="G392" s="178">
        <f>SUM(G385:G391)</f>
        <v>122.09</v>
      </c>
      <c r="H392" s="179">
        <f>SUM(H385:H391)</f>
        <v>759.15</v>
      </c>
      <c r="I392" s="195">
        <f>M392/M408*100</f>
        <v>33.776358334490489</v>
      </c>
      <c r="J392" s="177">
        <f>SUM(J385:J391)</f>
        <v>36.589999999999996</v>
      </c>
      <c r="K392" s="177">
        <f>SUM(K385:K391)</f>
        <v>24.9</v>
      </c>
      <c r="L392" s="178">
        <f>SUM(L385:L391)</f>
        <v>131.57</v>
      </c>
      <c r="M392" s="196">
        <f>SUM(M385:M391)</f>
        <v>851.35</v>
      </c>
      <c r="N392" s="194">
        <f>R392/R408*100</f>
        <v>33.594899460519855</v>
      </c>
      <c r="O392" s="177">
        <f>SUM(O385:O391)</f>
        <v>39.9</v>
      </c>
      <c r="P392" s="177">
        <f>SUM(P385:P391)</f>
        <v>25.229999999999997</v>
      </c>
      <c r="Q392" s="178">
        <f>SUM(Q385:Q391)</f>
        <v>143.42000000000002</v>
      </c>
      <c r="R392" s="179">
        <f>SUM(R385:R391)</f>
        <v>959</v>
      </c>
    </row>
    <row r="393" spans="2:18">
      <c r="B393" s="22"/>
      <c r="C393" s="197"/>
      <c r="D393" s="184"/>
      <c r="E393" s="204"/>
      <c r="F393" s="204"/>
      <c r="G393" s="205"/>
      <c r="H393" s="206"/>
      <c r="I393" s="188"/>
      <c r="J393" s="204"/>
      <c r="K393" s="204"/>
      <c r="L393" s="205"/>
      <c r="M393" s="232"/>
      <c r="N393" s="184"/>
      <c r="O393" s="204"/>
      <c r="P393" s="204"/>
      <c r="Q393" s="205"/>
      <c r="R393" s="206"/>
    </row>
    <row r="394" spans="2:18">
      <c r="B394" s="22" t="s">
        <v>388</v>
      </c>
      <c r="C394" s="161" t="s">
        <v>401</v>
      </c>
      <c r="D394" s="23">
        <v>200</v>
      </c>
      <c r="E394" s="24">
        <v>18.27</v>
      </c>
      <c r="F394" s="24">
        <v>18.670000000000002</v>
      </c>
      <c r="G394" s="24">
        <v>29.44</v>
      </c>
      <c r="H394" s="25">
        <v>355.6</v>
      </c>
      <c r="I394" s="162">
        <v>200</v>
      </c>
      <c r="J394" s="24">
        <v>18.27</v>
      </c>
      <c r="K394" s="24">
        <v>18.670000000000002</v>
      </c>
      <c r="L394" s="24">
        <v>29.44</v>
      </c>
      <c r="M394" s="24">
        <v>355.6</v>
      </c>
      <c r="N394" s="23">
        <v>250</v>
      </c>
      <c r="O394" s="24">
        <v>22.84</v>
      </c>
      <c r="P394" s="24">
        <v>23.34</v>
      </c>
      <c r="Q394" s="24">
        <v>36.799999999999997</v>
      </c>
      <c r="R394" s="25">
        <v>444.5</v>
      </c>
    </row>
    <row r="395" spans="2:18">
      <c r="B395" s="22"/>
      <c r="C395" s="161" t="s">
        <v>404</v>
      </c>
      <c r="D395" s="23">
        <v>7</v>
      </c>
      <c r="E395" s="24">
        <v>7.0000000000000007E-2</v>
      </c>
      <c r="F395" s="24">
        <v>4.97</v>
      </c>
      <c r="G395" s="24">
        <v>0</v>
      </c>
      <c r="H395" s="25">
        <v>49</v>
      </c>
      <c r="I395" s="162">
        <v>7</v>
      </c>
      <c r="J395" s="24">
        <v>7.0000000000000007E-2</v>
      </c>
      <c r="K395" s="24">
        <v>4.97</v>
      </c>
      <c r="L395" s="24">
        <v>0</v>
      </c>
      <c r="M395" s="24">
        <v>49</v>
      </c>
      <c r="N395" s="23">
        <v>8</v>
      </c>
      <c r="O395" s="24">
        <v>0.08</v>
      </c>
      <c r="P395" s="24">
        <v>5.68</v>
      </c>
      <c r="Q395" s="24">
        <v>0</v>
      </c>
      <c r="R395" s="25">
        <v>56</v>
      </c>
    </row>
    <row r="396" spans="2:18">
      <c r="B396" s="22" t="s">
        <v>444</v>
      </c>
      <c r="C396" s="161" t="s">
        <v>445</v>
      </c>
      <c r="D396" s="23" t="s">
        <v>446</v>
      </c>
      <c r="E396" s="24">
        <v>0.25</v>
      </c>
      <c r="F396" s="24">
        <v>0.05</v>
      </c>
      <c r="G396" s="24">
        <v>12</v>
      </c>
      <c r="H396" s="25">
        <v>51.5</v>
      </c>
      <c r="I396" s="162" t="s">
        <v>446</v>
      </c>
      <c r="J396" s="24">
        <v>0.25</v>
      </c>
      <c r="K396" s="24">
        <v>0.05</v>
      </c>
      <c r="L396" s="24">
        <v>12</v>
      </c>
      <c r="M396" s="163">
        <v>51.5</v>
      </c>
      <c r="N396" s="23" t="s">
        <v>446</v>
      </c>
      <c r="O396" s="24">
        <v>0.25</v>
      </c>
      <c r="P396" s="24">
        <v>0.05</v>
      </c>
      <c r="Q396" s="24">
        <v>12</v>
      </c>
      <c r="R396" s="25">
        <v>51.5</v>
      </c>
    </row>
    <row r="397" spans="2:18">
      <c r="B397" s="22"/>
      <c r="C397" s="161" t="s">
        <v>39</v>
      </c>
      <c r="D397" s="23">
        <v>20</v>
      </c>
      <c r="E397" s="24">
        <v>1.32</v>
      </c>
      <c r="F397" s="24">
        <v>0.24</v>
      </c>
      <c r="G397" s="24">
        <v>10.4</v>
      </c>
      <c r="H397" s="25">
        <v>36.14</v>
      </c>
      <c r="I397" s="162">
        <v>30</v>
      </c>
      <c r="J397" s="24">
        <v>1.98</v>
      </c>
      <c r="K397" s="24">
        <v>0.36</v>
      </c>
      <c r="L397" s="24">
        <v>15.6</v>
      </c>
      <c r="M397" s="163">
        <v>54.2</v>
      </c>
      <c r="N397" s="23">
        <v>30</v>
      </c>
      <c r="O397" s="24">
        <v>1.98</v>
      </c>
      <c r="P397" s="24">
        <v>0.36</v>
      </c>
      <c r="Q397" s="24">
        <v>15.6</v>
      </c>
      <c r="R397" s="25">
        <v>54.2</v>
      </c>
    </row>
    <row r="398" spans="2:18">
      <c r="B398" s="22"/>
      <c r="C398" s="161" t="s">
        <v>181</v>
      </c>
      <c r="D398" s="23">
        <v>20</v>
      </c>
      <c r="E398" s="24">
        <v>1.56</v>
      </c>
      <c r="F398" s="24">
        <v>0.21</v>
      </c>
      <c r="G398" s="24">
        <v>9.7899999999999991</v>
      </c>
      <c r="H398" s="25">
        <v>48.8</v>
      </c>
      <c r="I398" s="162">
        <v>30</v>
      </c>
      <c r="J398" s="24">
        <v>2.34</v>
      </c>
      <c r="K398" s="24">
        <v>0.31500000000000006</v>
      </c>
      <c r="L398" s="24">
        <v>14.68</v>
      </c>
      <c r="M398" s="163">
        <v>73.2</v>
      </c>
      <c r="N398" s="23">
        <v>30</v>
      </c>
      <c r="O398" s="24">
        <v>2.34</v>
      </c>
      <c r="P398" s="24">
        <v>0.31500000000000006</v>
      </c>
      <c r="Q398" s="24">
        <v>14.68</v>
      </c>
      <c r="R398" s="25">
        <v>73.2</v>
      </c>
    </row>
    <row r="399" spans="2:18" ht="33.75" thickBot="1">
      <c r="B399" s="22"/>
      <c r="C399" s="161"/>
      <c r="D399" s="76"/>
      <c r="E399" s="77"/>
      <c r="F399" s="77"/>
      <c r="G399" s="77"/>
      <c r="H399" s="79"/>
      <c r="I399" s="191"/>
      <c r="J399" s="77"/>
      <c r="K399" s="77"/>
      <c r="L399" s="77"/>
      <c r="M399" s="192"/>
      <c r="N399" s="76"/>
      <c r="O399" s="77"/>
      <c r="P399" s="77"/>
      <c r="Q399" s="77"/>
      <c r="R399" s="79"/>
    </row>
    <row r="400" spans="2:18" ht="33.75" thickBot="1">
      <c r="B400" s="32"/>
      <c r="C400" s="193" t="s">
        <v>225</v>
      </c>
      <c r="D400" s="194">
        <f>H400/H408*100</f>
        <v>23.65626188737653</v>
      </c>
      <c r="E400" s="177">
        <f>SUM(E394:E399)</f>
        <v>21.47</v>
      </c>
      <c r="F400" s="177">
        <f>SUM(F394:F399)</f>
        <v>24.14</v>
      </c>
      <c r="G400" s="178">
        <f>SUM(G394:G399)</f>
        <v>61.629999999999995</v>
      </c>
      <c r="H400" s="179">
        <f>SUM(H394:H399)</f>
        <v>541.04</v>
      </c>
      <c r="I400" s="194">
        <f t="shared" ref="I400" si="34">M400/M408*100</f>
        <v>23.149709388823865</v>
      </c>
      <c r="J400" s="177">
        <f>SUM(J394:J399)</f>
        <v>22.91</v>
      </c>
      <c r="K400" s="177">
        <f>SUM(K394:K399)</f>
        <v>24.365000000000002</v>
      </c>
      <c r="L400" s="178">
        <f>SUM(L394:L399)</f>
        <v>71.72</v>
      </c>
      <c r="M400" s="179">
        <f>SUM(M394:M399)</f>
        <v>583.5</v>
      </c>
      <c r="N400" s="194">
        <f t="shared" ref="N400" si="35">R400/R408*100</f>
        <v>23.80018216212429</v>
      </c>
      <c r="O400" s="177">
        <f>SUM(O394:O399)</f>
        <v>27.49</v>
      </c>
      <c r="P400" s="177">
        <f>SUM(P394:P399)</f>
        <v>29.745000000000001</v>
      </c>
      <c r="Q400" s="178">
        <f>SUM(Q394:Q399)</f>
        <v>79.079999999999984</v>
      </c>
      <c r="R400" s="179">
        <f>SUM(R394:R399)</f>
        <v>679.40000000000009</v>
      </c>
    </row>
    <row r="401" spans="2:18">
      <c r="B401" s="22"/>
      <c r="C401" s="197"/>
      <c r="D401" s="218"/>
      <c r="E401" s="204"/>
      <c r="F401" s="204"/>
      <c r="G401" s="205"/>
      <c r="H401" s="206"/>
      <c r="I401" s="202"/>
      <c r="J401" s="199"/>
      <c r="K401" s="203"/>
      <c r="L401" s="200"/>
      <c r="M401" s="203"/>
      <c r="N401" s="198"/>
      <c r="O401" s="199"/>
      <c r="P401" s="199"/>
      <c r="Q401" s="200"/>
      <c r="R401" s="201"/>
    </row>
    <row r="402" spans="2:18">
      <c r="B402" s="22" t="s">
        <v>234</v>
      </c>
      <c r="C402" s="161" t="s">
        <v>48</v>
      </c>
      <c r="D402" s="23">
        <v>180</v>
      </c>
      <c r="E402" s="24">
        <v>5.04</v>
      </c>
      <c r="F402" s="24">
        <v>5.76</v>
      </c>
      <c r="G402" s="24">
        <v>7.38</v>
      </c>
      <c r="H402" s="25">
        <v>100.8</v>
      </c>
      <c r="I402" s="162">
        <v>180</v>
      </c>
      <c r="J402" s="24">
        <v>5.04</v>
      </c>
      <c r="K402" s="24">
        <v>5.76</v>
      </c>
      <c r="L402" s="24">
        <v>7.38</v>
      </c>
      <c r="M402" s="163">
        <v>100.8</v>
      </c>
      <c r="N402" s="23">
        <v>200</v>
      </c>
      <c r="O402" s="24">
        <v>5.6</v>
      </c>
      <c r="P402" s="24">
        <v>6.4</v>
      </c>
      <c r="Q402" s="24">
        <v>8.1999999999999993</v>
      </c>
      <c r="R402" s="25">
        <v>112</v>
      </c>
    </row>
    <row r="403" spans="2:18">
      <c r="B403" s="22"/>
      <c r="C403" s="161" t="s">
        <v>181</v>
      </c>
      <c r="D403" s="23">
        <v>20</v>
      </c>
      <c r="E403" s="24">
        <v>1.56</v>
      </c>
      <c r="F403" s="24">
        <v>0.21</v>
      </c>
      <c r="G403" s="24">
        <v>9.7899999999999991</v>
      </c>
      <c r="H403" s="25">
        <v>48.8</v>
      </c>
      <c r="I403" s="162">
        <v>30</v>
      </c>
      <c r="J403" s="24">
        <v>2.34</v>
      </c>
      <c r="K403" s="24">
        <v>0.42</v>
      </c>
      <c r="L403" s="24">
        <v>14.68</v>
      </c>
      <c r="M403" s="163">
        <v>73.2</v>
      </c>
      <c r="N403" s="23">
        <v>40</v>
      </c>
      <c r="O403" s="24">
        <v>3.12</v>
      </c>
      <c r="P403" s="24">
        <v>0.56000000000000005</v>
      </c>
      <c r="Q403" s="24">
        <v>19.57</v>
      </c>
      <c r="R403" s="25">
        <v>97.6</v>
      </c>
    </row>
    <row r="404" spans="2:18">
      <c r="B404" s="22"/>
      <c r="C404" s="161" t="s">
        <v>150</v>
      </c>
      <c r="D404" s="23">
        <v>10</v>
      </c>
      <c r="E404" s="24">
        <v>0.08</v>
      </c>
      <c r="F404" s="24">
        <v>0</v>
      </c>
      <c r="G404" s="24">
        <v>8.0299999999999994</v>
      </c>
      <c r="H404" s="25">
        <v>31.4</v>
      </c>
      <c r="I404" s="162">
        <v>10</v>
      </c>
      <c r="J404" s="24">
        <v>0.08</v>
      </c>
      <c r="K404" s="24">
        <v>0</v>
      </c>
      <c r="L404" s="24">
        <v>8.0299999999999994</v>
      </c>
      <c r="M404" s="163">
        <v>31.4</v>
      </c>
      <c r="N404" s="23">
        <v>10</v>
      </c>
      <c r="O404" s="24">
        <v>0.08</v>
      </c>
      <c r="P404" s="24">
        <v>0</v>
      </c>
      <c r="Q404" s="24">
        <v>8.0299999999999994</v>
      </c>
      <c r="R404" s="25">
        <v>31.4</v>
      </c>
    </row>
    <row r="405" spans="2:18" ht="33.75" thickBot="1">
      <c r="B405" s="22"/>
      <c r="C405" s="161"/>
      <c r="D405" s="76"/>
      <c r="E405" s="77"/>
      <c r="F405" s="77"/>
      <c r="G405" s="78"/>
      <c r="H405" s="79"/>
      <c r="I405" s="191"/>
      <c r="J405" s="77"/>
      <c r="K405" s="77"/>
      <c r="L405" s="78"/>
      <c r="M405" s="192"/>
      <c r="N405" s="76"/>
      <c r="O405" s="77"/>
      <c r="P405" s="77"/>
      <c r="Q405" s="78"/>
      <c r="R405" s="79"/>
    </row>
    <row r="406" spans="2:18" ht="33.75" thickBot="1">
      <c r="B406" s="32"/>
      <c r="C406" s="193" t="s">
        <v>209</v>
      </c>
      <c r="D406" s="194">
        <f>H406/H408*100</f>
        <v>7.9139867692132801</v>
      </c>
      <c r="E406" s="177">
        <f>SUM(E402:E405)</f>
        <v>6.68</v>
      </c>
      <c r="F406" s="177">
        <f>SUM(F402:F405)</f>
        <v>5.97</v>
      </c>
      <c r="G406" s="178">
        <f>SUM(G402:G405)</f>
        <v>25.199999999999996</v>
      </c>
      <c r="H406" s="179">
        <f>SUM(H402:H405)</f>
        <v>181</v>
      </c>
      <c r="I406" s="195">
        <f>M406/M408*100</f>
        <v>8.1490150959116061</v>
      </c>
      <c r="J406" s="177">
        <f>SUM(J402:J405)</f>
        <v>7.46</v>
      </c>
      <c r="K406" s="177">
        <f>SUM(K402:K405)</f>
        <v>6.18</v>
      </c>
      <c r="L406" s="178">
        <f>SUM(L402:L405)</f>
        <v>30.089999999999996</v>
      </c>
      <c r="M406" s="196">
        <f>SUM(M402:M405)</f>
        <v>205.4</v>
      </c>
      <c r="N406" s="194">
        <f>R406/R408*100</f>
        <v>8.4425138373152091</v>
      </c>
      <c r="O406" s="177">
        <f>SUM(O402:O405)</f>
        <v>8.7999999999999989</v>
      </c>
      <c r="P406" s="177">
        <f>SUM(P402:P405)</f>
        <v>6.9600000000000009</v>
      </c>
      <c r="Q406" s="178">
        <f>SUM(Q402:Q405)</f>
        <v>35.799999999999997</v>
      </c>
      <c r="R406" s="179">
        <f>SUM(R402:R405)</f>
        <v>241</v>
      </c>
    </row>
    <row r="407" spans="2:18" ht="33.75" thickBot="1">
      <c r="B407" s="22"/>
      <c r="C407" s="197"/>
      <c r="D407" s="180"/>
      <c r="E407" s="177"/>
      <c r="F407" s="177"/>
      <c r="G407" s="178"/>
      <c r="H407" s="179"/>
      <c r="I407" s="176"/>
      <c r="J407" s="177"/>
      <c r="K407" s="196"/>
      <c r="L407" s="196"/>
      <c r="M407" s="196"/>
      <c r="N407" s="180"/>
      <c r="O407" s="177"/>
      <c r="P407" s="177"/>
      <c r="Q407" s="178"/>
      <c r="R407" s="179"/>
    </row>
    <row r="408" spans="2:18" ht="33.75" thickBot="1">
      <c r="B408" s="32"/>
      <c r="C408" s="193" t="s">
        <v>210</v>
      </c>
      <c r="D408" s="213">
        <f>D383+D392+D400+D406+D377</f>
        <v>100</v>
      </c>
      <c r="E408" s="177">
        <f>E377+E383+E392+E400+E406</f>
        <v>88.34</v>
      </c>
      <c r="F408" s="177">
        <f>F377+F383+F392+F400+F406</f>
        <v>73.09</v>
      </c>
      <c r="G408" s="177">
        <f>G377+G383+G392+G400+G406</f>
        <v>331.48999999999995</v>
      </c>
      <c r="H408" s="179">
        <f>H377+H383+H392+H400+H406</f>
        <v>2287.09</v>
      </c>
      <c r="I408" s="230">
        <f>I383+I392+I400+I406+I377</f>
        <v>100</v>
      </c>
      <c r="J408" s="177">
        <f>J377+J383+J392+J400+J406</f>
        <v>97.449999999999974</v>
      </c>
      <c r="K408" s="177">
        <f>K377+K383+K392+K400+K406</f>
        <v>80.351249999999993</v>
      </c>
      <c r="L408" s="177">
        <f>L377+L383+L392+L400+L406</f>
        <v>364.88999999999993</v>
      </c>
      <c r="M408" s="196">
        <f>M377+M383+M392+M400+M406</f>
        <v>2520.5500000000002</v>
      </c>
      <c r="N408" s="213">
        <f>N383+N392+N400+N406+N377</f>
        <v>99.999999999999972</v>
      </c>
      <c r="O408" s="177">
        <f>O377+O383+O392+O400+O406</f>
        <v>109.67999999999998</v>
      </c>
      <c r="P408" s="177">
        <f>P377+P383+P392+P400+P406</f>
        <v>88.421250000000015</v>
      </c>
      <c r="Q408" s="177">
        <f>Q377+Q383+Q392+Q400+Q406</f>
        <v>387.53</v>
      </c>
      <c r="R408" s="179">
        <f>R377+R383+R392+R400+R406</f>
        <v>2854.6000000000004</v>
      </c>
    </row>
    <row r="409" spans="2:18" ht="33.75" thickBot="1">
      <c r="B409" s="22"/>
      <c r="C409" s="193" t="s">
        <v>182</v>
      </c>
      <c r="D409" s="214"/>
      <c r="E409" s="178"/>
      <c r="F409" s="178"/>
      <c r="G409" s="178"/>
      <c r="H409" s="210">
        <v>2100</v>
      </c>
      <c r="I409" s="215"/>
      <c r="J409" s="178"/>
      <c r="K409" s="178"/>
      <c r="L409" s="178"/>
      <c r="M409" s="178">
        <v>2400</v>
      </c>
      <c r="N409" s="214"/>
      <c r="O409" s="178"/>
      <c r="P409" s="178"/>
      <c r="Q409" s="178"/>
      <c r="R409" s="210">
        <v>2800</v>
      </c>
    </row>
    <row r="410" spans="2:18" ht="33.75" thickBot="1">
      <c r="B410" s="32"/>
      <c r="C410" s="193" t="s">
        <v>18</v>
      </c>
      <c r="D410" s="291"/>
      <c r="E410" s="286">
        <v>1</v>
      </c>
      <c r="F410" s="286">
        <f>F408/E408</f>
        <v>0.82737151913063167</v>
      </c>
      <c r="G410" s="286">
        <f>G408/E408</f>
        <v>3.752433778582748</v>
      </c>
      <c r="H410" s="287"/>
      <c r="I410" s="214"/>
      <c r="J410" s="286">
        <v>1</v>
      </c>
      <c r="K410" s="286">
        <f t="shared" ref="K410" si="36">K408/J408</f>
        <v>0.82453822473063121</v>
      </c>
      <c r="L410" s="286">
        <f t="shared" ref="L410" si="37">L408/J408</f>
        <v>3.7443817342226784</v>
      </c>
      <c r="M410" s="287"/>
      <c r="N410" s="214"/>
      <c r="O410" s="286">
        <v>1</v>
      </c>
      <c r="P410" s="286">
        <f t="shared" ref="P410" si="38">P408/O408</f>
        <v>0.80617478118161956</v>
      </c>
      <c r="Q410" s="286">
        <f t="shared" ref="Q410" si="39">Q408/O408</f>
        <v>3.5332786287381479</v>
      </c>
      <c r="R410" s="210"/>
    </row>
    <row r="411" spans="2:18" ht="33.75" thickBot="1">
      <c r="C411" s="165"/>
      <c r="D411" s="165"/>
      <c r="E411" s="166"/>
      <c r="F411" s="166"/>
      <c r="G411" s="166"/>
      <c r="H411" s="166"/>
      <c r="I411" s="167"/>
      <c r="J411" s="168"/>
      <c r="K411" s="168"/>
      <c r="L411" s="168"/>
      <c r="M411" s="168"/>
      <c r="N411" s="167"/>
      <c r="O411" s="168"/>
      <c r="P411" s="168"/>
      <c r="Q411" s="168"/>
      <c r="R411" s="168"/>
    </row>
    <row r="412" spans="2:18" ht="33.75" thickBot="1">
      <c r="B412" s="327" t="s">
        <v>306</v>
      </c>
      <c r="C412" s="169" t="s">
        <v>36</v>
      </c>
      <c r="D412" s="170"/>
      <c r="E412" s="170"/>
      <c r="F412" s="170"/>
      <c r="G412" s="170"/>
      <c r="H412" s="170" t="s">
        <v>19</v>
      </c>
      <c r="I412" s="170"/>
      <c r="J412" s="170"/>
      <c r="K412" s="170"/>
      <c r="L412" s="170"/>
      <c r="M412" s="170"/>
      <c r="N412" s="170"/>
      <c r="O412" s="170"/>
      <c r="P412" s="170"/>
      <c r="Q412" s="170"/>
      <c r="R412" s="171"/>
    </row>
    <row r="413" spans="2:18" ht="33.75" thickBot="1">
      <c r="B413" s="328"/>
      <c r="C413" s="254"/>
      <c r="D413" s="11"/>
      <c r="E413" s="11"/>
      <c r="F413" s="12" t="s">
        <v>152</v>
      </c>
      <c r="G413" s="12"/>
      <c r="H413" s="173"/>
      <c r="I413" s="11"/>
      <c r="J413" s="11"/>
      <c r="K413" s="12" t="s">
        <v>153</v>
      </c>
      <c r="L413" s="12"/>
      <c r="M413" s="173"/>
      <c r="N413" s="11"/>
      <c r="O413" s="11"/>
      <c r="P413" s="12" t="s">
        <v>154</v>
      </c>
      <c r="Q413" s="12"/>
      <c r="R413" s="173"/>
    </row>
    <row r="414" spans="2:18" ht="39" customHeight="1" thickBot="1">
      <c r="B414" s="329"/>
      <c r="C414" s="197" t="s">
        <v>34</v>
      </c>
      <c r="D414" s="184" t="s">
        <v>37</v>
      </c>
      <c r="E414" s="204" t="s">
        <v>68</v>
      </c>
      <c r="F414" s="204" t="s">
        <v>69</v>
      </c>
      <c r="G414" s="205" t="s">
        <v>70</v>
      </c>
      <c r="H414" s="206" t="s">
        <v>72</v>
      </c>
      <c r="I414" s="180" t="s">
        <v>37</v>
      </c>
      <c r="J414" s="177" t="s">
        <v>68</v>
      </c>
      <c r="K414" s="177" t="s">
        <v>69</v>
      </c>
      <c r="L414" s="178" t="s">
        <v>70</v>
      </c>
      <c r="M414" s="179" t="s">
        <v>72</v>
      </c>
      <c r="N414" s="202" t="s">
        <v>37</v>
      </c>
      <c r="O414" s="199" t="s">
        <v>68</v>
      </c>
      <c r="P414" s="199" t="s">
        <v>69</v>
      </c>
      <c r="Q414" s="200" t="s">
        <v>70</v>
      </c>
      <c r="R414" s="201" t="s">
        <v>72</v>
      </c>
    </row>
    <row r="415" spans="2:18">
      <c r="B415" s="18"/>
      <c r="C415" s="212"/>
      <c r="D415" s="73"/>
      <c r="E415" s="74"/>
      <c r="F415" s="74"/>
      <c r="G415" s="74"/>
      <c r="H415" s="75"/>
      <c r="I415" s="236"/>
      <c r="J415" s="74"/>
      <c r="K415" s="74"/>
      <c r="L415" s="74"/>
      <c r="M415" s="237"/>
      <c r="N415" s="272"/>
      <c r="O415" s="74"/>
      <c r="P415" s="74"/>
      <c r="Q415" s="74"/>
      <c r="R415" s="75"/>
    </row>
    <row r="416" spans="2:18">
      <c r="B416" s="22" t="s">
        <v>240</v>
      </c>
      <c r="C416" s="161" t="s">
        <v>42</v>
      </c>
      <c r="D416" s="23">
        <v>105</v>
      </c>
      <c r="E416" s="24">
        <v>10</v>
      </c>
      <c r="F416" s="24">
        <v>23.2</v>
      </c>
      <c r="G416" s="24">
        <v>14.8</v>
      </c>
      <c r="H416" s="25">
        <v>167</v>
      </c>
      <c r="I416" s="162">
        <v>105</v>
      </c>
      <c r="J416" s="24">
        <v>10</v>
      </c>
      <c r="K416" s="24">
        <v>13.2</v>
      </c>
      <c r="L416" s="24">
        <v>1.8</v>
      </c>
      <c r="M416" s="163">
        <v>167</v>
      </c>
      <c r="N416" s="23">
        <v>105</v>
      </c>
      <c r="O416" s="24">
        <v>10</v>
      </c>
      <c r="P416" s="24">
        <v>13.2</v>
      </c>
      <c r="Q416" s="24">
        <v>1.8</v>
      </c>
      <c r="R416" s="25">
        <v>167</v>
      </c>
    </row>
    <row r="417" spans="2:18">
      <c r="B417" s="22" t="s">
        <v>252</v>
      </c>
      <c r="C417" s="161" t="s">
        <v>318</v>
      </c>
      <c r="D417" s="23">
        <v>150</v>
      </c>
      <c r="E417" s="24">
        <v>5.0999999999999996</v>
      </c>
      <c r="F417" s="24">
        <v>5.6</v>
      </c>
      <c r="G417" s="24">
        <v>20.8</v>
      </c>
      <c r="H417" s="25">
        <v>154.13</v>
      </c>
      <c r="I417" s="162">
        <v>150</v>
      </c>
      <c r="J417" s="24">
        <v>5.0999999999999996</v>
      </c>
      <c r="K417" s="24">
        <v>5.6</v>
      </c>
      <c r="L417" s="24">
        <v>20.8</v>
      </c>
      <c r="M417" s="163">
        <v>154.13</v>
      </c>
      <c r="N417" s="23">
        <v>200</v>
      </c>
      <c r="O417" s="24">
        <v>6.8</v>
      </c>
      <c r="P417" s="24">
        <v>7.5</v>
      </c>
      <c r="Q417" s="24">
        <v>27.7</v>
      </c>
      <c r="R417" s="25">
        <v>205.5</v>
      </c>
    </row>
    <row r="418" spans="2:18">
      <c r="B418" s="22" t="s">
        <v>397</v>
      </c>
      <c r="C418" s="161" t="s">
        <v>439</v>
      </c>
      <c r="D418" s="23">
        <v>200</v>
      </c>
      <c r="E418" s="24">
        <v>5.2</v>
      </c>
      <c r="F418" s="24">
        <v>4.46</v>
      </c>
      <c r="G418" s="24">
        <v>22.1</v>
      </c>
      <c r="H418" s="25">
        <v>149.34</v>
      </c>
      <c r="I418" s="162">
        <v>200</v>
      </c>
      <c r="J418" s="24">
        <v>5.2</v>
      </c>
      <c r="K418" s="24">
        <v>4.46</v>
      </c>
      <c r="L418" s="24">
        <v>22.1</v>
      </c>
      <c r="M418" s="163">
        <v>149.34</v>
      </c>
      <c r="N418" s="23">
        <v>200</v>
      </c>
      <c r="O418" s="24">
        <v>5.2</v>
      </c>
      <c r="P418" s="24">
        <v>4.46</v>
      </c>
      <c r="Q418" s="24">
        <v>22.1</v>
      </c>
      <c r="R418" s="25">
        <v>149.34</v>
      </c>
    </row>
    <row r="419" spans="2:18">
      <c r="B419" s="22"/>
      <c r="C419" s="161" t="s">
        <v>181</v>
      </c>
      <c r="D419" s="23">
        <v>20</v>
      </c>
      <c r="E419" s="24">
        <v>1.56</v>
      </c>
      <c r="F419" s="24">
        <v>0.21</v>
      </c>
      <c r="G419" s="24">
        <v>9.7899999999999991</v>
      </c>
      <c r="H419" s="25">
        <v>48.8</v>
      </c>
      <c r="I419" s="162">
        <v>20</v>
      </c>
      <c r="J419" s="24">
        <v>1.56</v>
      </c>
      <c r="K419" s="24">
        <v>0.21</v>
      </c>
      <c r="L419" s="24">
        <v>9.7899999999999991</v>
      </c>
      <c r="M419" s="163">
        <v>48.8</v>
      </c>
      <c r="N419" s="23">
        <v>30</v>
      </c>
      <c r="O419" s="24">
        <v>2.34</v>
      </c>
      <c r="P419" s="24">
        <v>0.42000000000000004</v>
      </c>
      <c r="Q419" s="24">
        <v>14.68</v>
      </c>
      <c r="R419" s="25">
        <v>73.2</v>
      </c>
    </row>
    <row r="420" spans="2:18">
      <c r="B420" s="22" t="s">
        <v>246</v>
      </c>
      <c r="C420" s="161" t="s">
        <v>44</v>
      </c>
      <c r="D420" s="23">
        <v>10</v>
      </c>
      <c r="E420" s="24">
        <v>0.1</v>
      </c>
      <c r="F420" s="24">
        <v>7.1</v>
      </c>
      <c r="G420" s="24">
        <v>0</v>
      </c>
      <c r="H420" s="25">
        <v>70</v>
      </c>
      <c r="I420" s="162">
        <v>15</v>
      </c>
      <c r="J420" s="24">
        <v>0.15</v>
      </c>
      <c r="K420" s="24">
        <v>10.65</v>
      </c>
      <c r="L420" s="24">
        <v>0</v>
      </c>
      <c r="M420" s="163">
        <v>105</v>
      </c>
      <c r="N420" s="23">
        <v>15</v>
      </c>
      <c r="O420" s="24">
        <v>0.15</v>
      </c>
      <c r="P420" s="24">
        <v>10.65</v>
      </c>
      <c r="Q420" s="24">
        <v>0</v>
      </c>
      <c r="R420" s="25">
        <v>105</v>
      </c>
    </row>
    <row r="421" spans="2:18" ht="33.75" thickBot="1">
      <c r="B421" s="22"/>
      <c r="C421" s="190"/>
      <c r="D421" s="29"/>
      <c r="E421" s="30"/>
      <c r="F421" s="30"/>
      <c r="G421" s="30"/>
      <c r="H421" s="31"/>
      <c r="I421" s="238"/>
      <c r="J421" s="30"/>
      <c r="K421" s="30"/>
      <c r="L421" s="30"/>
      <c r="M421" s="239"/>
      <c r="N421" s="29"/>
      <c r="O421" s="30"/>
      <c r="P421" s="30"/>
      <c r="Q421" s="30"/>
      <c r="R421" s="31"/>
    </row>
    <row r="422" spans="2:18" ht="33.75" thickBot="1">
      <c r="B422" s="32"/>
      <c r="C422" s="193" t="s">
        <v>221</v>
      </c>
      <c r="D422" s="228">
        <f>H422/H454*100</f>
        <v>24.499426252681648</v>
      </c>
      <c r="E422" s="181">
        <f>SUM(E416:E421)</f>
        <v>21.96</v>
      </c>
      <c r="F422" s="181">
        <f>SUM(F416:F421)</f>
        <v>40.57</v>
      </c>
      <c r="G422" s="182">
        <f>SUM(G416:G421)</f>
        <v>67.490000000000009</v>
      </c>
      <c r="H422" s="183">
        <f>SUM(H416:H421)</f>
        <v>589.27</v>
      </c>
      <c r="I422" s="273">
        <f>M422/M454*100</f>
        <v>24.3396248484305</v>
      </c>
      <c r="J422" s="181">
        <f>SUM(J416:J421)</f>
        <v>22.009999999999998</v>
      </c>
      <c r="K422" s="274">
        <f>SUM(K416:K421)</f>
        <v>34.119999999999997</v>
      </c>
      <c r="L422" s="274">
        <f>SUM(L416:L421)</f>
        <v>54.49</v>
      </c>
      <c r="M422" s="274">
        <f>SUM(M416:M421)</f>
        <v>624.27</v>
      </c>
      <c r="N422" s="228">
        <f>R422/R454*100</f>
        <v>24.381698053406801</v>
      </c>
      <c r="O422" s="181">
        <f>SUM(O416:O421)</f>
        <v>24.49</v>
      </c>
      <c r="P422" s="181">
        <f>SUM(P416:P421)</f>
        <v>36.230000000000004</v>
      </c>
      <c r="Q422" s="182">
        <f>SUM(Q416:Q421)</f>
        <v>66.28</v>
      </c>
      <c r="R422" s="183">
        <f>SUM(R416:R421)</f>
        <v>700.04000000000008</v>
      </c>
    </row>
    <row r="423" spans="2:18">
      <c r="B423" s="22"/>
      <c r="C423" s="197"/>
      <c r="D423" s="218"/>
      <c r="E423" s="204"/>
      <c r="F423" s="205"/>
      <c r="G423" s="204"/>
      <c r="H423" s="219"/>
      <c r="I423" s="231"/>
      <c r="J423" s="204"/>
      <c r="K423" s="205"/>
      <c r="L423" s="204"/>
      <c r="M423" s="205"/>
      <c r="N423" s="218"/>
      <c r="O423" s="204"/>
      <c r="P423" s="205"/>
      <c r="Q423" s="204"/>
      <c r="R423" s="219"/>
    </row>
    <row r="424" spans="2:18">
      <c r="B424" s="22"/>
      <c r="C424" s="161" t="s">
        <v>520</v>
      </c>
      <c r="D424" s="23">
        <v>200</v>
      </c>
      <c r="E424" s="24">
        <v>5</v>
      </c>
      <c r="F424" s="24">
        <v>6.6</v>
      </c>
      <c r="G424" s="24">
        <v>19</v>
      </c>
      <c r="H424" s="25">
        <v>150</v>
      </c>
      <c r="I424" s="162">
        <v>200</v>
      </c>
      <c r="J424" s="24">
        <v>5</v>
      </c>
      <c r="K424" s="24">
        <v>6.6</v>
      </c>
      <c r="L424" s="24">
        <v>19</v>
      </c>
      <c r="M424" s="163">
        <v>150</v>
      </c>
      <c r="N424" s="23">
        <v>200</v>
      </c>
      <c r="O424" s="24">
        <v>5</v>
      </c>
      <c r="P424" s="24">
        <v>6.6</v>
      </c>
      <c r="Q424" s="24">
        <v>19</v>
      </c>
      <c r="R424" s="25">
        <v>150</v>
      </c>
    </row>
    <row r="425" spans="2:18">
      <c r="B425" s="22"/>
      <c r="C425" s="103" t="s">
        <v>184</v>
      </c>
      <c r="D425" s="23">
        <v>25</v>
      </c>
      <c r="E425" s="24">
        <v>1.4</v>
      </c>
      <c r="F425" s="24">
        <v>6.5</v>
      </c>
      <c r="G425" s="24">
        <v>13.79</v>
      </c>
      <c r="H425" s="25">
        <v>120</v>
      </c>
      <c r="I425" s="162">
        <v>25</v>
      </c>
      <c r="J425" s="24">
        <v>1.4</v>
      </c>
      <c r="K425" s="24">
        <v>6.5</v>
      </c>
      <c r="L425" s="24">
        <v>13.79</v>
      </c>
      <c r="M425" s="163">
        <v>120</v>
      </c>
      <c r="N425" s="23">
        <v>25</v>
      </c>
      <c r="O425" s="24">
        <v>1.4</v>
      </c>
      <c r="P425" s="24">
        <v>6.5</v>
      </c>
      <c r="Q425" s="24">
        <v>13.79</v>
      </c>
      <c r="R425" s="25">
        <v>120</v>
      </c>
    </row>
    <row r="426" spans="2:18">
      <c r="B426" s="22" t="s">
        <v>235</v>
      </c>
      <c r="C426" s="161" t="s">
        <v>41</v>
      </c>
      <c r="D426" s="23">
        <v>100</v>
      </c>
      <c r="E426" s="24">
        <v>0.4</v>
      </c>
      <c r="F426" s="24">
        <v>0.1</v>
      </c>
      <c r="G426" s="24">
        <v>15</v>
      </c>
      <c r="H426" s="25">
        <v>57</v>
      </c>
      <c r="I426" s="23">
        <v>100</v>
      </c>
      <c r="J426" s="24">
        <v>0.4</v>
      </c>
      <c r="K426" s="24">
        <v>0.1</v>
      </c>
      <c r="L426" s="24">
        <v>15</v>
      </c>
      <c r="M426" s="25">
        <v>57</v>
      </c>
      <c r="N426" s="23">
        <v>150</v>
      </c>
      <c r="O426" s="24">
        <v>0.6</v>
      </c>
      <c r="P426" s="24">
        <v>0.15</v>
      </c>
      <c r="Q426" s="24">
        <v>22.5</v>
      </c>
      <c r="R426" s="25">
        <v>85.5</v>
      </c>
    </row>
    <row r="427" spans="2:18" ht="33.75" thickBot="1">
      <c r="B427" s="22"/>
      <c r="C427" s="197"/>
      <c r="D427" s="221"/>
      <c r="E427" s="181"/>
      <c r="F427" s="182"/>
      <c r="G427" s="181"/>
      <c r="H427" s="222"/>
      <c r="I427" s="209"/>
      <c r="J427" s="199"/>
      <c r="K427" s="200"/>
      <c r="L427" s="199"/>
      <c r="M427" s="200"/>
      <c r="N427" s="221"/>
      <c r="O427" s="181"/>
      <c r="P427" s="182"/>
      <c r="Q427" s="181"/>
      <c r="R427" s="222"/>
    </row>
    <row r="428" spans="2:18" ht="33.75" thickBot="1">
      <c r="B428" s="32"/>
      <c r="C428" s="193" t="s">
        <v>224</v>
      </c>
      <c r="D428" s="194">
        <f>H428/H454*100</f>
        <v>13.59531689145366</v>
      </c>
      <c r="E428" s="177">
        <f>SUM(E424:E427)</f>
        <v>6.8000000000000007</v>
      </c>
      <c r="F428" s="178">
        <f>SUM(F424:F427)</f>
        <v>13.2</v>
      </c>
      <c r="G428" s="177">
        <f>SUM(G424:G427)</f>
        <v>47.79</v>
      </c>
      <c r="H428" s="210">
        <f>SUM(H424:H427)</f>
        <v>327</v>
      </c>
      <c r="I428" s="194">
        <f>M428/M454*100</f>
        <v>12.749383000042888</v>
      </c>
      <c r="J428" s="177">
        <f t="shared" ref="J428:M428" si="40">SUM(J424:J427)</f>
        <v>6.8000000000000007</v>
      </c>
      <c r="K428" s="178">
        <f t="shared" si="40"/>
        <v>13.2</v>
      </c>
      <c r="L428" s="177">
        <f t="shared" si="40"/>
        <v>47.79</v>
      </c>
      <c r="M428" s="210">
        <f t="shared" si="40"/>
        <v>327</v>
      </c>
      <c r="N428" s="194">
        <f>R428/R454*100</f>
        <v>12.381711985009595</v>
      </c>
      <c r="O428" s="177">
        <f t="shared" ref="O428:R428" si="41">SUM(O424:O427)</f>
        <v>7</v>
      </c>
      <c r="P428" s="178">
        <f t="shared" si="41"/>
        <v>13.25</v>
      </c>
      <c r="Q428" s="177">
        <f t="shared" si="41"/>
        <v>55.29</v>
      </c>
      <c r="R428" s="210">
        <f t="shared" si="41"/>
        <v>355.5</v>
      </c>
    </row>
    <row r="429" spans="2:18">
      <c r="B429" s="22"/>
      <c r="C429" s="212"/>
      <c r="D429" s="184"/>
      <c r="E429" s="185"/>
      <c r="F429" s="185"/>
      <c r="G429" s="185"/>
      <c r="H429" s="187"/>
      <c r="I429" s="188"/>
      <c r="J429" s="185"/>
      <c r="K429" s="185"/>
      <c r="L429" s="185"/>
      <c r="M429" s="189"/>
      <c r="N429" s="184"/>
      <c r="O429" s="185"/>
      <c r="P429" s="185"/>
      <c r="Q429" s="186"/>
      <c r="R429" s="187"/>
    </row>
    <row r="430" spans="2:18">
      <c r="B430" s="22" t="s">
        <v>388</v>
      </c>
      <c r="C430" s="161" t="s">
        <v>476</v>
      </c>
      <c r="D430" s="23">
        <v>100</v>
      </c>
      <c r="E430" s="24">
        <v>3.46</v>
      </c>
      <c r="F430" s="24">
        <v>11.2</v>
      </c>
      <c r="G430" s="24">
        <v>13.06</v>
      </c>
      <c r="H430" s="25">
        <v>166.26</v>
      </c>
      <c r="I430" s="162">
        <v>100</v>
      </c>
      <c r="J430" s="24">
        <v>3.46</v>
      </c>
      <c r="K430" s="24">
        <v>11.2</v>
      </c>
      <c r="L430" s="24">
        <v>13.06</v>
      </c>
      <c r="M430" s="163">
        <v>166.26</v>
      </c>
      <c r="N430" s="23">
        <v>100</v>
      </c>
      <c r="O430" s="24">
        <v>3.46</v>
      </c>
      <c r="P430" s="24">
        <v>11.2</v>
      </c>
      <c r="Q430" s="24">
        <v>13.06</v>
      </c>
      <c r="R430" s="25">
        <v>166.26</v>
      </c>
    </row>
    <row r="431" spans="2:18">
      <c r="B431" s="22" t="s">
        <v>523</v>
      </c>
      <c r="C431" s="161" t="s">
        <v>524</v>
      </c>
      <c r="D431" s="23">
        <v>250</v>
      </c>
      <c r="E431" s="24">
        <v>2.25</v>
      </c>
      <c r="F431" s="24">
        <v>3.5</v>
      </c>
      <c r="G431" s="24">
        <v>16.5</v>
      </c>
      <c r="H431" s="25">
        <v>107.5</v>
      </c>
      <c r="I431" s="162">
        <v>300</v>
      </c>
      <c r="J431" s="24">
        <v>2.7</v>
      </c>
      <c r="K431" s="24">
        <v>4.2</v>
      </c>
      <c r="L431" s="24">
        <v>19.8</v>
      </c>
      <c r="M431" s="24">
        <v>129</v>
      </c>
      <c r="N431" s="23">
        <v>350</v>
      </c>
      <c r="O431" s="24">
        <v>3.15</v>
      </c>
      <c r="P431" s="24">
        <v>4.9000000000000004</v>
      </c>
      <c r="Q431" s="24">
        <v>23.1</v>
      </c>
      <c r="R431" s="25">
        <v>150.5</v>
      </c>
    </row>
    <row r="432" spans="2:18">
      <c r="B432" s="22" t="s">
        <v>256</v>
      </c>
      <c r="C432" s="161" t="s">
        <v>257</v>
      </c>
      <c r="D432" s="23">
        <v>90</v>
      </c>
      <c r="E432" s="24">
        <v>15.75</v>
      </c>
      <c r="F432" s="24">
        <v>14.58</v>
      </c>
      <c r="G432" s="24">
        <v>6.03</v>
      </c>
      <c r="H432" s="25">
        <v>217.53</v>
      </c>
      <c r="I432" s="162">
        <v>100</v>
      </c>
      <c r="J432" s="24">
        <v>17.5</v>
      </c>
      <c r="K432" s="24">
        <v>16.2</v>
      </c>
      <c r="L432" s="24">
        <v>6.7</v>
      </c>
      <c r="M432" s="163">
        <v>241.7</v>
      </c>
      <c r="N432" s="23">
        <v>120</v>
      </c>
      <c r="O432" s="24">
        <v>21</v>
      </c>
      <c r="P432" s="24">
        <v>19.399999999999999</v>
      </c>
      <c r="Q432" s="24">
        <v>8</v>
      </c>
      <c r="R432" s="25">
        <v>290</v>
      </c>
    </row>
    <row r="433" spans="2:18">
      <c r="B433" s="22" t="s">
        <v>239</v>
      </c>
      <c r="C433" s="161" t="s">
        <v>369</v>
      </c>
      <c r="D433" s="23">
        <v>200</v>
      </c>
      <c r="E433" s="24">
        <v>4.8</v>
      </c>
      <c r="F433" s="24">
        <v>6.4</v>
      </c>
      <c r="G433" s="24">
        <v>19</v>
      </c>
      <c r="H433" s="25">
        <v>152</v>
      </c>
      <c r="I433" s="162">
        <v>200</v>
      </c>
      <c r="J433" s="24">
        <v>4.8</v>
      </c>
      <c r="K433" s="24">
        <v>6.4</v>
      </c>
      <c r="L433" s="24">
        <v>19</v>
      </c>
      <c r="M433" s="163">
        <v>152</v>
      </c>
      <c r="N433" s="23">
        <v>200</v>
      </c>
      <c r="O433" s="24">
        <v>4.8</v>
      </c>
      <c r="P433" s="24">
        <v>6.4</v>
      </c>
      <c r="Q433" s="24">
        <v>19</v>
      </c>
      <c r="R433" s="25">
        <v>152</v>
      </c>
    </row>
    <row r="434" spans="2:18">
      <c r="B434" s="22" t="s">
        <v>242</v>
      </c>
      <c r="C434" s="161" t="s">
        <v>243</v>
      </c>
      <c r="D434" s="23">
        <v>200</v>
      </c>
      <c r="E434" s="24">
        <v>0.3</v>
      </c>
      <c r="F434" s="24">
        <v>0</v>
      </c>
      <c r="G434" s="24">
        <v>32.4</v>
      </c>
      <c r="H434" s="25">
        <v>130</v>
      </c>
      <c r="I434" s="162">
        <v>200</v>
      </c>
      <c r="J434" s="24">
        <v>0.3</v>
      </c>
      <c r="K434" s="24">
        <v>0</v>
      </c>
      <c r="L434" s="24">
        <v>32.4</v>
      </c>
      <c r="M434" s="163">
        <v>130</v>
      </c>
      <c r="N434" s="23">
        <v>200</v>
      </c>
      <c r="O434" s="24">
        <v>0.3</v>
      </c>
      <c r="P434" s="24">
        <v>0</v>
      </c>
      <c r="Q434" s="24">
        <v>32.4</v>
      </c>
      <c r="R434" s="25">
        <v>130</v>
      </c>
    </row>
    <row r="435" spans="2:18">
      <c r="B435" s="22"/>
      <c r="C435" s="161" t="s">
        <v>39</v>
      </c>
      <c r="D435" s="23">
        <v>20</v>
      </c>
      <c r="E435" s="24">
        <v>1.32</v>
      </c>
      <c r="F435" s="24">
        <v>0.24</v>
      </c>
      <c r="G435" s="24">
        <v>10.4</v>
      </c>
      <c r="H435" s="25">
        <v>36.14</v>
      </c>
      <c r="I435" s="162">
        <v>30</v>
      </c>
      <c r="J435" s="24">
        <v>1.98</v>
      </c>
      <c r="K435" s="24">
        <v>0.36</v>
      </c>
      <c r="L435" s="24">
        <v>15.6</v>
      </c>
      <c r="M435" s="163">
        <v>54.2</v>
      </c>
      <c r="N435" s="23">
        <v>40</v>
      </c>
      <c r="O435" s="24">
        <v>2.64</v>
      </c>
      <c r="P435" s="24">
        <v>0.48</v>
      </c>
      <c r="Q435" s="24">
        <v>20.8</v>
      </c>
      <c r="R435" s="25">
        <v>72.27</v>
      </c>
    </row>
    <row r="436" spans="2:18" ht="33.75" thickBot="1">
      <c r="B436" s="22"/>
      <c r="C436" s="161"/>
      <c r="D436" s="76"/>
      <c r="E436" s="77"/>
      <c r="F436" s="77"/>
      <c r="G436" s="78"/>
      <c r="H436" s="79"/>
      <c r="I436" s="202"/>
      <c r="J436" s="207"/>
      <c r="K436" s="207"/>
      <c r="L436" s="166"/>
      <c r="M436" s="211"/>
      <c r="N436" s="76"/>
      <c r="O436" s="77"/>
      <c r="P436" s="77"/>
      <c r="Q436" s="78"/>
      <c r="R436" s="79"/>
    </row>
    <row r="437" spans="2:18" ht="33.75" thickBot="1">
      <c r="B437" s="32"/>
      <c r="C437" s="193" t="s">
        <v>208</v>
      </c>
      <c r="D437" s="194">
        <f>H437/H454*100</f>
        <v>33.65277477507442</v>
      </c>
      <c r="E437" s="177">
        <f>SUM(E430:E436)</f>
        <v>27.880000000000003</v>
      </c>
      <c r="F437" s="177">
        <f>SUM(F430:F436)</f>
        <v>35.92</v>
      </c>
      <c r="G437" s="178">
        <f>SUM(G430:G436)</f>
        <v>97.390000000000015</v>
      </c>
      <c r="H437" s="179">
        <f>SUM(H430:H436)</f>
        <v>809.43</v>
      </c>
      <c r="I437" s="195">
        <f>M437/M454*100</f>
        <v>34.04358183583318</v>
      </c>
      <c r="J437" s="177">
        <f>SUM(J430:J436)</f>
        <v>30.740000000000002</v>
      </c>
      <c r="K437" s="177">
        <f>SUM(K430:K436)</f>
        <v>38.36</v>
      </c>
      <c r="L437" s="178">
        <f>SUM(L430:L436)</f>
        <v>106.56</v>
      </c>
      <c r="M437" s="196">
        <f>SUM(M430:M436)</f>
        <v>873.16000000000008</v>
      </c>
      <c r="N437" s="194">
        <f>R437/R454*100</f>
        <v>33.471720587774321</v>
      </c>
      <c r="O437" s="177">
        <f>SUM(O430:O436)</f>
        <v>35.349999999999994</v>
      </c>
      <c r="P437" s="177">
        <f>SUM(P430:P436)</f>
        <v>42.379999999999995</v>
      </c>
      <c r="Q437" s="178">
        <f>SUM(Q430:Q436)</f>
        <v>116.36</v>
      </c>
      <c r="R437" s="179">
        <f>SUM(R430:R436)</f>
        <v>961.03</v>
      </c>
    </row>
    <row r="438" spans="2:18">
      <c r="B438" s="22"/>
      <c r="C438" s="212"/>
      <c r="D438" s="184"/>
      <c r="E438" s="185"/>
      <c r="F438" s="185"/>
      <c r="G438" s="185"/>
      <c r="H438" s="187"/>
      <c r="I438" s="188"/>
      <c r="J438" s="185"/>
      <c r="K438" s="185"/>
      <c r="L438" s="185"/>
      <c r="M438" s="189"/>
      <c r="N438" s="184"/>
      <c r="O438" s="185"/>
      <c r="P438" s="185"/>
      <c r="Q438" s="185"/>
      <c r="R438" s="187"/>
    </row>
    <row r="439" spans="2:18">
      <c r="B439" s="249" t="s">
        <v>397</v>
      </c>
      <c r="C439" s="253" t="s">
        <v>464</v>
      </c>
      <c r="D439" s="23">
        <v>50</v>
      </c>
      <c r="E439" s="24">
        <v>1</v>
      </c>
      <c r="F439" s="24">
        <v>0</v>
      </c>
      <c r="G439" s="24">
        <v>5.56</v>
      </c>
      <c r="H439" s="24">
        <v>25</v>
      </c>
      <c r="I439" s="23">
        <v>50</v>
      </c>
      <c r="J439" s="24">
        <v>1</v>
      </c>
      <c r="K439" s="24">
        <v>0</v>
      </c>
      <c r="L439" s="233">
        <v>5.56</v>
      </c>
      <c r="M439" s="25">
        <v>25</v>
      </c>
      <c r="N439" s="23">
        <v>50</v>
      </c>
      <c r="O439" s="24">
        <v>1</v>
      </c>
      <c r="P439" s="24">
        <v>0</v>
      </c>
      <c r="Q439" s="233">
        <v>5.56</v>
      </c>
      <c r="R439" s="25">
        <v>25</v>
      </c>
    </row>
    <row r="440" spans="2:18">
      <c r="B440" s="22" t="s">
        <v>496</v>
      </c>
      <c r="C440" s="161" t="s">
        <v>497</v>
      </c>
      <c r="D440" s="23">
        <v>100</v>
      </c>
      <c r="E440" s="24">
        <v>12.4</v>
      </c>
      <c r="F440" s="24">
        <v>8.4</v>
      </c>
      <c r="G440" s="24">
        <v>14.2</v>
      </c>
      <c r="H440" s="25">
        <v>182</v>
      </c>
      <c r="I440" s="162">
        <v>100</v>
      </c>
      <c r="J440" s="24">
        <v>12.4</v>
      </c>
      <c r="K440" s="24">
        <v>8.4</v>
      </c>
      <c r="L440" s="24">
        <v>14.2</v>
      </c>
      <c r="M440" s="163">
        <v>182</v>
      </c>
      <c r="N440" s="23">
        <v>100</v>
      </c>
      <c r="O440" s="24">
        <v>12.4</v>
      </c>
      <c r="P440" s="24">
        <v>8.4</v>
      </c>
      <c r="Q440" s="24">
        <v>14.2</v>
      </c>
      <c r="R440" s="25">
        <v>182</v>
      </c>
    </row>
    <row r="441" spans="2:18">
      <c r="B441" s="22" t="s">
        <v>250</v>
      </c>
      <c r="C441" s="161" t="s">
        <v>47</v>
      </c>
      <c r="D441" s="23">
        <v>180</v>
      </c>
      <c r="E441" s="24">
        <v>3.78</v>
      </c>
      <c r="F441" s="24">
        <v>5.94</v>
      </c>
      <c r="G441" s="24">
        <v>24.12</v>
      </c>
      <c r="H441" s="25">
        <v>165.6</v>
      </c>
      <c r="I441" s="162">
        <v>200</v>
      </c>
      <c r="J441" s="24">
        <v>4.2</v>
      </c>
      <c r="K441" s="24">
        <v>6.6</v>
      </c>
      <c r="L441" s="24">
        <v>26.8</v>
      </c>
      <c r="M441" s="163">
        <v>184</v>
      </c>
      <c r="N441" s="23">
        <v>200</v>
      </c>
      <c r="O441" s="24">
        <v>4.2</v>
      </c>
      <c r="P441" s="24">
        <v>6.6</v>
      </c>
      <c r="Q441" s="24">
        <v>26.8</v>
      </c>
      <c r="R441" s="25">
        <v>184</v>
      </c>
    </row>
    <row r="442" spans="2:18">
      <c r="B442" s="22" t="s">
        <v>245</v>
      </c>
      <c r="C442" s="161" t="s">
        <v>3</v>
      </c>
      <c r="D442" s="23">
        <v>200</v>
      </c>
      <c r="E442" s="24">
        <v>0.2</v>
      </c>
      <c r="F442" s="24">
        <v>0.04</v>
      </c>
      <c r="G442" s="24">
        <v>10</v>
      </c>
      <c r="H442" s="25">
        <v>41</v>
      </c>
      <c r="I442" s="162">
        <v>200</v>
      </c>
      <c r="J442" s="24">
        <v>0.2</v>
      </c>
      <c r="K442" s="24">
        <v>0.04</v>
      </c>
      <c r="L442" s="24">
        <v>10</v>
      </c>
      <c r="M442" s="163">
        <v>41</v>
      </c>
      <c r="N442" s="23">
        <v>200</v>
      </c>
      <c r="O442" s="24">
        <v>0.2</v>
      </c>
      <c r="P442" s="24">
        <v>0.04</v>
      </c>
      <c r="Q442" s="24">
        <v>10</v>
      </c>
      <c r="R442" s="25">
        <v>41</v>
      </c>
    </row>
    <row r="443" spans="2:18">
      <c r="B443" s="22"/>
      <c r="C443" s="161" t="s">
        <v>39</v>
      </c>
      <c r="D443" s="23">
        <v>20</v>
      </c>
      <c r="E443" s="24">
        <v>1.32</v>
      </c>
      <c r="F443" s="24">
        <v>0.24</v>
      </c>
      <c r="G443" s="24">
        <v>10.4</v>
      </c>
      <c r="H443" s="25">
        <v>36.14</v>
      </c>
      <c r="I443" s="162">
        <v>30</v>
      </c>
      <c r="J443" s="24">
        <v>1.98</v>
      </c>
      <c r="K443" s="24">
        <v>0.36</v>
      </c>
      <c r="L443" s="24">
        <v>15.6</v>
      </c>
      <c r="M443" s="163">
        <v>54.2</v>
      </c>
      <c r="N443" s="23">
        <v>60</v>
      </c>
      <c r="O443" s="24">
        <v>5.0999999999999996</v>
      </c>
      <c r="P443" s="24">
        <v>0.42</v>
      </c>
      <c r="Q443" s="24">
        <v>30.18</v>
      </c>
      <c r="R443" s="25">
        <v>144</v>
      </c>
    </row>
    <row r="444" spans="2:18">
      <c r="B444" s="22"/>
      <c r="C444" s="161" t="s">
        <v>181</v>
      </c>
      <c r="D444" s="23">
        <v>20</v>
      </c>
      <c r="E444" s="24">
        <v>1.56</v>
      </c>
      <c r="F444" s="24">
        <v>0.21</v>
      </c>
      <c r="G444" s="24">
        <v>9.7899999999999991</v>
      </c>
      <c r="H444" s="25">
        <v>48.8</v>
      </c>
      <c r="I444" s="162">
        <v>30</v>
      </c>
      <c r="J444" s="24">
        <v>2.34</v>
      </c>
      <c r="K444" s="24">
        <v>0.31500000000000006</v>
      </c>
      <c r="L444" s="24">
        <v>14.68</v>
      </c>
      <c r="M444" s="163">
        <v>73.2</v>
      </c>
      <c r="N444" s="23">
        <v>40</v>
      </c>
      <c r="O444" s="24">
        <v>3.12</v>
      </c>
      <c r="P444" s="24">
        <v>0.56000000000000005</v>
      </c>
      <c r="Q444" s="24">
        <v>19.57</v>
      </c>
      <c r="R444" s="25">
        <v>97.6</v>
      </c>
    </row>
    <row r="445" spans="2:18" ht="33.75" thickBot="1">
      <c r="B445" s="22"/>
      <c r="C445" s="190"/>
      <c r="D445" s="76"/>
      <c r="E445" s="77"/>
      <c r="F445" s="77"/>
      <c r="G445" s="78"/>
      <c r="H445" s="79"/>
      <c r="I445" s="191"/>
      <c r="J445" s="77"/>
      <c r="K445" s="77"/>
      <c r="L445" s="78"/>
      <c r="M445" s="192"/>
      <c r="N445" s="221"/>
      <c r="O445" s="192"/>
      <c r="P445" s="192"/>
      <c r="Q445" s="192"/>
      <c r="R445" s="79"/>
    </row>
    <row r="446" spans="2:18" ht="33.75" thickBot="1">
      <c r="B446" s="32"/>
      <c r="C446" s="193" t="s">
        <v>225</v>
      </c>
      <c r="D446" s="194">
        <f>H446/H454*100</f>
        <v>20.727245513961186</v>
      </c>
      <c r="E446" s="177">
        <f>SUM(E439:E445)</f>
        <v>20.259999999999998</v>
      </c>
      <c r="F446" s="177">
        <f>SUM(F439:F445)</f>
        <v>14.83</v>
      </c>
      <c r="G446" s="178">
        <f>SUM(G439:G445)</f>
        <v>74.069999999999993</v>
      </c>
      <c r="H446" s="179">
        <f>SUM(H439:H445)</f>
        <v>498.54</v>
      </c>
      <c r="I446" s="194">
        <f t="shared" ref="I446" si="42">M446/M454*100</f>
        <v>21.810412386006089</v>
      </c>
      <c r="J446" s="177">
        <f t="shared" ref="J446:M446" si="43">SUM(J439:J445)</f>
        <v>22.12</v>
      </c>
      <c r="K446" s="177">
        <f t="shared" si="43"/>
        <v>15.714999999999998</v>
      </c>
      <c r="L446" s="178">
        <f t="shared" si="43"/>
        <v>86.84</v>
      </c>
      <c r="M446" s="179">
        <f t="shared" si="43"/>
        <v>559.4</v>
      </c>
      <c r="N446" s="194">
        <f t="shared" ref="N446" si="44">R446/R454*100</f>
        <v>23.460819108586396</v>
      </c>
      <c r="O446" s="177">
        <f t="shared" ref="O446:R446" si="45">SUM(O439:O445)</f>
        <v>26.02</v>
      </c>
      <c r="P446" s="177">
        <f t="shared" si="45"/>
        <v>16.02</v>
      </c>
      <c r="Q446" s="178">
        <f t="shared" si="45"/>
        <v>106.31</v>
      </c>
      <c r="R446" s="179">
        <f t="shared" si="45"/>
        <v>673.6</v>
      </c>
    </row>
    <row r="447" spans="2:18">
      <c r="B447" s="22"/>
      <c r="C447" s="197"/>
      <c r="D447" s="184"/>
      <c r="E447" s="204"/>
      <c r="F447" s="204"/>
      <c r="G447" s="205"/>
      <c r="H447" s="206"/>
      <c r="I447" s="202"/>
      <c r="J447" s="199"/>
      <c r="K447" s="203"/>
      <c r="L447" s="200"/>
      <c r="M447" s="203"/>
      <c r="N447" s="184"/>
      <c r="O447" s="204"/>
      <c r="P447" s="204"/>
      <c r="Q447" s="205"/>
      <c r="R447" s="206"/>
    </row>
    <row r="448" spans="2:18">
      <c r="B448" s="22" t="s">
        <v>234</v>
      </c>
      <c r="C448" s="161" t="s">
        <v>48</v>
      </c>
      <c r="D448" s="23">
        <v>180</v>
      </c>
      <c r="E448" s="24">
        <v>5.04</v>
      </c>
      <c r="F448" s="24">
        <v>5.76</v>
      </c>
      <c r="G448" s="24">
        <v>7.38</v>
      </c>
      <c r="H448" s="25">
        <v>100.8</v>
      </c>
      <c r="I448" s="162">
        <v>180</v>
      </c>
      <c r="J448" s="24">
        <v>5.04</v>
      </c>
      <c r="K448" s="24">
        <v>5.76</v>
      </c>
      <c r="L448" s="24">
        <v>7.38</v>
      </c>
      <c r="M448" s="163">
        <v>100.8</v>
      </c>
      <c r="N448" s="23">
        <v>180</v>
      </c>
      <c r="O448" s="24">
        <v>5.04</v>
      </c>
      <c r="P448" s="24">
        <v>5.76</v>
      </c>
      <c r="Q448" s="24">
        <v>7.38</v>
      </c>
      <c r="R448" s="25">
        <v>100.8</v>
      </c>
    </row>
    <row r="449" spans="2:18">
      <c r="B449" s="22"/>
      <c r="C449" s="161" t="s">
        <v>181</v>
      </c>
      <c r="D449" s="23">
        <v>20</v>
      </c>
      <c r="E449" s="24">
        <v>1.56</v>
      </c>
      <c r="F449" s="24">
        <v>0.21</v>
      </c>
      <c r="G449" s="24">
        <v>9.7899999999999991</v>
      </c>
      <c r="H449" s="25">
        <v>48.8</v>
      </c>
      <c r="I449" s="23">
        <v>20</v>
      </c>
      <c r="J449" s="24">
        <v>1.56</v>
      </c>
      <c r="K449" s="24">
        <v>0.21</v>
      </c>
      <c r="L449" s="24">
        <v>9.7899999999999991</v>
      </c>
      <c r="M449" s="25">
        <v>48.8</v>
      </c>
      <c r="N449" s="23">
        <v>20</v>
      </c>
      <c r="O449" s="24">
        <v>1.56</v>
      </c>
      <c r="P449" s="24">
        <v>0.21</v>
      </c>
      <c r="Q449" s="24">
        <v>9.7899999999999991</v>
      </c>
      <c r="R449" s="25">
        <v>48.8</v>
      </c>
    </row>
    <row r="450" spans="2:18">
      <c r="B450" s="22"/>
      <c r="C450" s="161" t="s">
        <v>150</v>
      </c>
      <c r="D450" s="23">
        <v>10</v>
      </c>
      <c r="E450" s="24">
        <v>0.08</v>
      </c>
      <c r="F450" s="24">
        <v>0</v>
      </c>
      <c r="G450" s="24">
        <v>8.0299999999999994</v>
      </c>
      <c r="H450" s="25">
        <v>31.4</v>
      </c>
      <c r="I450" s="23">
        <v>10</v>
      </c>
      <c r="J450" s="24">
        <v>0.08</v>
      </c>
      <c r="K450" s="24">
        <v>0</v>
      </c>
      <c r="L450" s="24">
        <v>8.0299999999999994</v>
      </c>
      <c r="M450" s="25">
        <v>31.4</v>
      </c>
      <c r="N450" s="23">
        <v>10</v>
      </c>
      <c r="O450" s="24">
        <v>0.08</v>
      </c>
      <c r="P450" s="24">
        <v>0</v>
      </c>
      <c r="Q450" s="24">
        <v>8.0299999999999994</v>
      </c>
      <c r="R450" s="25">
        <v>31.4</v>
      </c>
    </row>
    <row r="451" spans="2:18" ht="33.75" thickBot="1">
      <c r="B451" s="22"/>
      <c r="C451" s="161"/>
      <c r="D451" s="76"/>
      <c r="E451" s="77"/>
      <c r="F451" s="77"/>
      <c r="G451" s="77"/>
      <c r="H451" s="79"/>
      <c r="I451" s="202"/>
      <c r="J451" s="207"/>
      <c r="K451" s="207"/>
      <c r="L451" s="207"/>
      <c r="M451" s="211"/>
      <c r="N451" s="76"/>
      <c r="O451" s="77"/>
      <c r="P451" s="77"/>
      <c r="Q451" s="77"/>
      <c r="R451" s="79"/>
    </row>
    <row r="452" spans="2:18" ht="33.75" thickBot="1">
      <c r="B452" s="32"/>
      <c r="C452" s="193" t="s">
        <v>209</v>
      </c>
      <c r="D452" s="194">
        <f>H452/H454*100</f>
        <v>7.5252365668290908</v>
      </c>
      <c r="E452" s="177">
        <f>SUM(E448:E451)</f>
        <v>6.68</v>
      </c>
      <c r="F452" s="177">
        <f>SUM(F448:F451)</f>
        <v>5.97</v>
      </c>
      <c r="G452" s="178">
        <f>SUM(G448:G451)</f>
        <v>25.199999999999996</v>
      </c>
      <c r="H452" s="179">
        <f>SUM(H448:H451)</f>
        <v>181</v>
      </c>
      <c r="I452" s="195">
        <f>M452/M454*100</f>
        <v>7.0569979296873475</v>
      </c>
      <c r="J452" s="177">
        <f>SUM(J448:J451)</f>
        <v>6.68</v>
      </c>
      <c r="K452" s="177">
        <f>SUM(K448:K451)</f>
        <v>5.97</v>
      </c>
      <c r="L452" s="178">
        <f>SUM(L448:L451)</f>
        <v>25.199999999999996</v>
      </c>
      <c r="M452" s="196">
        <f>SUM(M448:M451)</f>
        <v>181</v>
      </c>
      <c r="N452" s="194">
        <f>R452/R454*100</f>
        <v>6.3040502652228882</v>
      </c>
      <c r="O452" s="177">
        <f>SUM(O448:O451)</f>
        <v>6.68</v>
      </c>
      <c r="P452" s="177">
        <f>SUM(P448:P451)</f>
        <v>5.97</v>
      </c>
      <c r="Q452" s="178">
        <f>SUM(Q448:Q451)</f>
        <v>25.199999999999996</v>
      </c>
      <c r="R452" s="179">
        <f>SUM(R448:R451)</f>
        <v>181</v>
      </c>
    </row>
    <row r="453" spans="2:18" ht="33.75" thickBot="1">
      <c r="B453" s="22"/>
      <c r="C453" s="197"/>
      <c r="D453" s="76"/>
      <c r="E453" s="181"/>
      <c r="F453" s="181"/>
      <c r="G453" s="182"/>
      <c r="H453" s="183"/>
      <c r="I453" s="202"/>
      <c r="J453" s="199"/>
      <c r="K453" s="203"/>
      <c r="L453" s="203"/>
      <c r="M453" s="203"/>
      <c r="N453" s="76"/>
      <c r="O453" s="177"/>
      <c r="P453" s="177"/>
      <c r="Q453" s="178"/>
      <c r="R453" s="179"/>
    </row>
    <row r="454" spans="2:18" ht="33.75" thickBot="1">
      <c r="B454" s="32"/>
      <c r="C454" s="193" t="s">
        <v>210</v>
      </c>
      <c r="D454" s="213">
        <f t="shared" ref="D454:R454" si="46">D422+D428+D437+D446+D452</f>
        <v>100.00000000000001</v>
      </c>
      <c r="E454" s="177">
        <f t="shared" si="46"/>
        <v>83.580000000000013</v>
      </c>
      <c r="F454" s="177">
        <f t="shared" si="46"/>
        <v>110.49</v>
      </c>
      <c r="G454" s="177">
        <f t="shared" si="46"/>
        <v>311.94</v>
      </c>
      <c r="H454" s="179">
        <f t="shared" si="46"/>
        <v>2405.2399999999998</v>
      </c>
      <c r="I454" s="230">
        <f t="shared" si="46"/>
        <v>100</v>
      </c>
      <c r="J454" s="177">
        <f t="shared" si="46"/>
        <v>88.35</v>
      </c>
      <c r="K454" s="177">
        <f t="shared" si="46"/>
        <v>107.36499999999999</v>
      </c>
      <c r="L454" s="177">
        <f t="shared" si="46"/>
        <v>320.88</v>
      </c>
      <c r="M454" s="196">
        <f t="shared" si="46"/>
        <v>2564.83</v>
      </c>
      <c r="N454" s="213">
        <f t="shared" si="46"/>
        <v>99.999999999999986</v>
      </c>
      <c r="O454" s="177">
        <f t="shared" si="46"/>
        <v>99.539999999999992</v>
      </c>
      <c r="P454" s="177">
        <f t="shared" si="46"/>
        <v>113.85</v>
      </c>
      <c r="Q454" s="177">
        <f t="shared" si="46"/>
        <v>369.44</v>
      </c>
      <c r="R454" s="179">
        <f t="shared" si="46"/>
        <v>2871.17</v>
      </c>
    </row>
    <row r="455" spans="2:18" ht="33.75" thickBot="1">
      <c r="B455" s="32"/>
      <c r="C455" s="193" t="s">
        <v>182</v>
      </c>
      <c r="D455" s="214"/>
      <c r="E455" s="178"/>
      <c r="F455" s="178"/>
      <c r="G455" s="178"/>
      <c r="H455" s="210">
        <v>2100</v>
      </c>
      <c r="I455" s="215"/>
      <c r="J455" s="178"/>
      <c r="K455" s="178"/>
      <c r="L455" s="178"/>
      <c r="M455" s="178">
        <v>2400</v>
      </c>
      <c r="N455" s="214"/>
      <c r="O455" s="178"/>
      <c r="P455" s="178"/>
      <c r="Q455" s="178"/>
      <c r="R455" s="210">
        <v>2800</v>
      </c>
    </row>
    <row r="456" spans="2:18" ht="33.75" thickBot="1">
      <c r="B456" s="54"/>
      <c r="C456" s="193" t="s">
        <v>18</v>
      </c>
      <c r="D456" s="291"/>
      <c r="E456" s="286">
        <v>1</v>
      </c>
      <c r="F456" s="286">
        <f>F454/E454</f>
        <v>1.321966977745872</v>
      </c>
      <c r="G456" s="286">
        <f>G454/E454</f>
        <v>3.7322325915290735</v>
      </c>
      <c r="H456" s="287"/>
      <c r="I456" s="215"/>
      <c r="J456" s="286">
        <v>1</v>
      </c>
      <c r="K456" s="286">
        <f>K454/J454</f>
        <v>1.2152235427277873</v>
      </c>
      <c r="L456" s="286">
        <f>L454/J454</f>
        <v>3.6319185059422754</v>
      </c>
      <c r="M456" s="286"/>
      <c r="N456" s="214"/>
      <c r="O456" s="286">
        <v>1</v>
      </c>
      <c r="P456" s="286">
        <f>P454/O454</f>
        <v>1.1437613019891502</v>
      </c>
      <c r="Q456" s="286">
        <f>Q454/O454</f>
        <v>3.7114727747639145</v>
      </c>
      <c r="R456" s="210"/>
    </row>
    <row r="457" spans="2:18" ht="33.75" thickBot="1">
      <c r="C457" s="165"/>
      <c r="D457" s="165"/>
      <c r="E457" s="166"/>
      <c r="F457" s="166"/>
      <c r="G457" s="166"/>
      <c r="H457" s="166"/>
      <c r="I457" s="167"/>
      <c r="J457" s="168"/>
      <c r="K457" s="168"/>
      <c r="L457" s="168"/>
      <c r="M457" s="168"/>
      <c r="N457" s="167"/>
      <c r="O457" s="168"/>
      <c r="P457" s="168"/>
      <c r="Q457" s="168"/>
      <c r="R457" s="168"/>
    </row>
    <row r="458" spans="2:18" ht="27" customHeight="1" thickBot="1">
      <c r="B458" s="327" t="s">
        <v>306</v>
      </c>
      <c r="C458" s="169" t="s">
        <v>36</v>
      </c>
      <c r="D458" s="170"/>
      <c r="E458" s="170"/>
      <c r="F458" s="170"/>
      <c r="G458" s="170"/>
      <c r="H458" s="170" t="s">
        <v>19</v>
      </c>
      <c r="I458" s="170"/>
      <c r="J458" s="170"/>
      <c r="K458" s="170"/>
      <c r="L458" s="170"/>
      <c r="M458" s="170"/>
      <c r="N458" s="170"/>
      <c r="O458" s="170"/>
      <c r="P458" s="170"/>
      <c r="Q458" s="170"/>
      <c r="R458" s="171"/>
    </row>
    <row r="459" spans="2:18" ht="33.75" thickBot="1">
      <c r="B459" s="328"/>
      <c r="C459" s="172"/>
      <c r="D459" s="11"/>
      <c r="E459" s="11"/>
      <c r="F459" s="12" t="s">
        <v>152</v>
      </c>
      <c r="G459" s="12"/>
      <c r="H459" s="173"/>
      <c r="I459" s="11"/>
      <c r="J459" s="11"/>
      <c r="K459" s="12" t="s">
        <v>153</v>
      </c>
      <c r="L459" s="12"/>
      <c r="M459" s="216"/>
      <c r="N459" s="174"/>
      <c r="O459" s="11"/>
      <c r="P459" s="12" t="s">
        <v>154</v>
      </c>
      <c r="Q459" s="12"/>
      <c r="R459" s="171"/>
    </row>
    <row r="460" spans="2:18" ht="35.450000000000003" customHeight="1" thickBot="1">
      <c r="B460" s="329"/>
      <c r="C460" s="175" t="s">
        <v>32</v>
      </c>
      <c r="D460" s="176" t="s">
        <v>37</v>
      </c>
      <c r="E460" s="177" t="s">
        <v>68</v>
      </c>
      <c r="F460" s="177" t="s">
        <v>69</v>
      </c>
      <c r="G460" s="178" t="s">
        <v>70</v>
      </c>
      <c r="H460" s="179" t="s">
        <v>72</v>
      </c>
      <c r="I460" s="180" t="s">
        <v>37</v>
      </c>
      <c r="J460" s="177" t="s">
        <v>68</v>
      </c>
      <c r="K460" s="177" t="s">
        <v>69</v>
      </c>
      <c r="L460" s="178" t="s">
        <v>70</v>
      </c>
      <c r="M460" s="179" t="s">
        <v>72</v>
      </c>
      <c r="N460" s="180" t="s">
        <v>37</v>
      </c>
      <c r="O460" s="177" t="s">
        <v>68</v>
      </c>
      <c r="P460" s="177" t="s">
        <v>69</v>
      </c>
      <c r="Q460" s="178" t="s">
        <v>70</v>
      </c>
      <c r="R460" s="179" t="s">
        <v>72</v>
      </c>
    </row>
    <row r="461" spans="2:18">
      <c r="B461" s="18"/>
      <c r="C461" s="161"/>
      <c r="D461" s="184"/>
      <c r="E461" s="185"/>
      <c r="F461" s="185"/>
      <c r="G461" s="185"/>
      <c r="H461" s="187"/>
      <c r="I461" s="202"/>
      <c r="J461" s="207"/>
      <c r="K461" s="207"/>
      <c r="L461" s="207"/>
      <c r="M461" s="211"/>
      <c r="N461" s="184"/>
      <c r="O461" s="185"/>
      <c r="P461" s="185"/>
      <c r="Q461" s="185"/>
      <c r="R461" s="187"/>
    </row>
    <row r="462" spans="2:18">
      <c r="B462" s="22" t="s">
        <v>244</v>
      </c>
      <c r="C462" s="161" t="s">
        <v>9</v>
      </c>
      <c r="D462" s="23">
        <v>180</v>
      </c>
      <c r="E462" s="24">
        <v>27.9</v>
      </c>
      <c r="F462" s="24">
        <v>20.34</v>
      </c>
      <c r="G462" s="24">
        <v>30.6</v>
      </c>
      <c r="H462" s="25">
        <v>417.6</v>
      </c>
      <c r="I462" s="162">
        <v>200</v>
      </c>
      <c r="J462" s="24">
        <v>31</v>
      </c>
      <c r="K462" s="24">
        <v>22.6</v>
      </c>
      <c r="L462" s="24">
        <v>34</v>
      </c>
      <c r="M462" s="163">
        <v>464</v>
      </c>
      <c r="N462" s="23">
        <v>200</v>
      </c>
      <c r="O462" s="24">
        <v>31</v>
      </c>
      <c r="P462" s="24">
        <v>22.6</v>
      </c>
      <c r="Q462" s="24">
        <v>34</v>
      </c>
      <c r="R462" s="25">
        <v>464</v>
      </c>
    </row>
    <row r="463" spans="2:18">
      <c r="B463" s="22" t="s">
        <v>286</v>
      </c>
      <c r="C463" s="161" t="s">
        <v>49</v>
      </c>
      <c r="D463" s="23">
        <v>200</v>
      </c>
      <c r="E463" s="24">
        <v>1.5</v>
      </c>
      <c r="F463" s="24">
        <v>1.4</v>
      </c>
      <c r="G463" s="24">
        <v>17.2</v>
      </c>
      <c r="H463" s="25">
        <v>84</v>
      </c>
      <c r="I463" s="162">
        <v>200</v>
      </c>
      <c r="J463" s="24">
        <v>1.5</v>
      </c>
      <c r="K463" s="24">
        <v>1.4</v>
      </c>
      <c r="L463" s="24">
        <v>17.2</v>
      </c>
      <c r="M463" s="163">
        <v>84</v>
      </c>
      <c r="N463" s="23">
        <v>200</v>
      </c>
      <c r="O463" s="24">
        <v>1.5</v>
      </c>
      <c r="P463" s="24">
        <v>1.4</v>
      </c>
      <c r="Q463" s="24">
        <v>17.2</v>
      </c>
      <c r="R463" s="25">
        <v>84</v>
      </c>
    </row>
    <row r="464" spans="2:18">
      <c r="B464" s="22"/>
      <c r="C464" s="161" t="s">
        <v>181</v>
      </c>
      <c r="D464" s="23">
        <v>20</v>
      </c>
      <c r="E464" s="24">
        <v>1.56</v>
      </c>
      <c r="F464" s="24">
        <v>0.21</v>
      </c>
      <c r="G464" s="24">
        <v>9.7899999999999991</v>
      </c>
      <c r="H464" s="25">
        <v>48.8</v>
      </c>
      <c r="I464" s="162">
        <v>20</v>
      </c>
      <c r="J464" s="24">
        <v>1.56</v>
      </c>
      <c r="K464" s="24">
        <v>0.21</v>
      </c>
      <c r="L464" s="24">
        <v>9.7899999999999991</v>
      </c>
      <c r="M464" s="25">
        <v>48.8</v>
      </c>
      <c r="N464" s="23">
        <v>40</v>
      </c>
      <c r="O464" s="24">
        <v>3.12</v>
      </c>
      <c r="P464" s="24">
        <v>0.56000000000000005</v>
      </c>
      <c r="Q464" s="24">
        <v>19.57</v>
      </c>
      <c r="R464" s="25">
        <v>97.6</v>
      </c>
    </row>
    <row r="465" spans="2:18">
      <c r="B465" s="22" t="s">
        <v>246</v>
      </c>
      <c r="C465" s="161" t="s">
        <v>44</v>
      </c>
      <c r="D465" s="23">
        <v>5</v>
      </c>
      <c r="E465" s="24">
        <v>0.05</v>
      </c>
      <c r="F465" s="24">
        <v>3.55</v>
      </c>
      <c r="G465" s="24">
        <v>0</v>
      </c>
      <c r="H465" s="25">
        <v>35</v>
      </c>
      <c r="I465" s="162">
        <v>5</v>
      </c>
      <c r="J465" s="24">
        <v>0.05</v>
      </c>
      <c r="K465" s="24">
        <v>3.55</v>
      </c>
      <c r="L465" s="24">
        <v>0</v>
      </c>
      <c r="M465" s="163">
        <v>35</v>
      </c>
      <c r="N465" s="23">
        <v>10</v>
      </c>
      <c r="O465" s="24">
        <v>0.1</v>
      </c>
      <c r="P465" s="24">
        <v>7.1</v>
      </c>
      <c r="Q465" s="24">
        <v>0</v>
      </c>
      <c r="R465" s="25">
        <v>70</v>
      </c>
    </row>
    <row r="466" spans="2:18" ht="33.75" thickBot="1">
      <c r="B466" s="22"/>
      <c r="C466" s="161"/>
      <c r="D466" s="76"/>
      <c r="E466" s="77"/>
      <c r="F466" s="77"/>
      <c r="G466" s="78"/>
      <c r="H466" s="79"/>
      <c r="I466" s="191"/>
      <c r="J466" s="77"/>
      <c r="K466" s="77"/>
      <c r="L466" s="78"/>
      <c r="M466" s="192"/>
      <c r="N466" s="76"/>
      <c r="O466" s="77"/>
      <c r="P466" s="77"/>
      <c r="Q466" s="78"/>
      <c r="R466" s="79"/>
    </row>
    <row r="467" spans="2:18" ht="33.75" thickBot="1">
      <c r="B467" s="32"/>
      <c r="C467" s="193" t="s">
        <v>221</v>
      </c>
      <c r="D467" s="194">
        <f>H467/H499*100</f>
        <v>23.792879206633067</v>
      </c>
      <c r="E467" s="177">
        <f>SUM(E462:E466)</f>
        <v>31.009999999999998</v>
      </c>
      <c r="F467" s="177">
        <f>SUM(F462:F466)</f>
        <v>25.5</v>
      </c>
      <c r="G467" s="178">
        <f>SUM(G462:G466)</f>
        <v>57.589999999999996</v>
      </c>
      <c r="H467" s="179">
        <f>SUM(H462:H466)</f>
        <v>585.4</v>
      </c>
      <c r="I467" s="195">
        <f>M467/M499*100</f>
        <v>23.812415354991845</v>
      </c>
      <c r="J467" s="177">
        <f>SUM(J462:J466)</f>
        <v>34.11</v>
      </c>
      <c r="K467" s="177">
        <f>SUM(K462:K466)</f>
        <v>27.76</v>
      </c>
      <c r="L467" s="178">
        <f>SUM(L462:L466)</f>
        <v>60.99</v>
      </c>
      <c r="M467" s="196">
        <f>SUM(M462:M466)</f>
        <v>631.79999999999995</v>
      </c>
      <c r="N467" s="194">
        <f>R467/R499*100</f>
        <v>24.323589394969407</v>
      </c>
      <c r="O467" s="177">
        <f>SUM(O462:O466)</f>
        <v>35.72</v>
      </c>
      <c r="P467" s="177">
        <f>SUM(P462:P466)</f>
        <v>31.659999999999997</v>
      </c>
      <c r="Q467" s="178">
        <f>SUM(Q462:Q466)</f>
        <v>70.77000000000001</v>
      </c>
      <c r="R467" s="179">
        <f>SUM(R462:R466)</f>
        <v>715.6</v>
      </c>
    </row>
    <row r="468" spans="2:18">
      <c r="B468" s="22"/>
      <c r="C468" s="197"/>
      <c r="D468" s="218"/>
      <c r="E468" s="204"/>
      <c r="F468" s="205"/>
      <c r="G468" s="204"/>
      <c r="H468" s="219"/>
      <c r="I468" s="231"/>
      <c r="J468" s="204"/>
      <c r="K468" s="205"/>
      <c r="L468" s="204"/>
      <c r="M468" s="205"/>
      <c r="N468" s="218"/>
      <c r="O468" s="204"/>
      <c r="P468" s="205"/>
      <c r="Q468" s="204"/>
      <c r="R468" s="219"/>
    </row>
    <row r="469" spans="2:18">
      <c r="B469" s="22"/>
      <c r="C469" s="161" t="s">
        <v>433</v>
      </c>
      <c r="D469" s="23">
        <v>200</v>
      </c>
      <c r="E469" s="24">
        <v>5.2</v>
      </c>
      <c r="F469" s="24">
        <v>5.6</v>
      </c>
      <c r="G469" s="24">
        <v>8.6</v>
      </c>
      <c r="H469" s="25">
        <v>104</v>
      </c>
      <c r="I469" s="162">
        <v>200</v>
      </c>
      <c r="J469" s="24">
        <v>5.2</v>
      </c>
      <c r="K469" s="24">
        <v>5.6</v>
      </c>
      <c r="L469" s="24">
        <v>8.6</v>
      </c>
      <c r="M469" s="163">
        <v>104</v>
      </c>
      <c r="N469" s="23">
        <v>200</v>
      </c>
      <c r="O469" s="24">
        <v>5.2</v>
      </c>
      <c r="P469" s="24">
        <v>5.6</v>
      </c>
      <c r="Q469" s="24">
        <v>8.6</v>
      </c>
      <c r="R469" s="25">
        <v>104</v>
      </c>
    </row>
    <row r="470" spans="2:18">
      <c r="B470" s="22"/>
      <c r="C470" s="161" t="s">
        <v>38</v>
      </c>
      <c r="D470" s="23">
        <v>50</v>
      </c>
      <c r="E470" s="24">
        <v>3.5</v>
      </c>
      <c r="F470" s="24">
        <v>7</v>
      </c>
      <c r="G470" s="24">
        <v>37</v>
      </c>
      <c r="H470" s="24">
        <v>225</v>
      </c>
      <c r="I470" s="162">
        <v>50</v>
      </c>
      <c r="J470" s="24">
        <v>3.5</v>
      </c>
      <c r="K470" s="24">
        <v>7</v>
      </c>
      <c r="L470" s="24">
        <v>37</v>
      </c>
      <c r="M470" s="163">
        <v>225</v>
      </c>
      <c r="N470" s="23">
        <v>50</v>
      </c>
      <c r="O470" s="24">
        <v>3.5</v>
      </c>
      <c r="P470" s="24">
        <v>7</v>
      </c>
      <c r="Q470" s="24">
        <v>37</v>
      </c>
      <c r="R470" s="25">
        <v>225</v>
      </c>
    </row>
    <row r="471" spans="2:18">
      <c r="B471" s="22" t="s">
        <v>235</v>
      </c>
      <c r="C471" s="262" t="s">
        <v>41</v>
      </c>
      <c r="D471" s="23">
        <v>100</v>
      </c>
      <c r="E471" s="24">
        <v>0.43</v>
      </c>
      <c r="F471" s="24">
        <v>0.43</v>
      </c>
      <c r="G471" s="24">
        <v>10.62</v>
      </c>
      <c r="H471" s="24">
        <v>48.75</v>
      </c>
      <c r="I471" s="23">
        <v>100</v>
      </c>
      <c r="J471" s="24">
        <v>0.43</v>
      </c>
      <c r="K471" s="24">
        <v>0.43</v>
      </c>
      <c r="L471" s="24">
        <v>10.62</v>
      </c>
      <c r="M471" s="24">
        <v>48.75</v>
      </c>
      <c r="N471" s="23">
        <v>100</v>
      </c>
      <c r="O471" s="24">
        <v>0.43</v>
      </c>
      <c r="P471" s="24">
        <v>0.43</v>
      </c>
      <c r="Q471" s="24">
        <v>10.62</v>
      </c>
      <c r="R471" s="25">
        <v>48.75</v>
      </c>
    </row>
    <row r="472" spans="2:18" ht="33.75" thickBot="1">
      <c r="B472" s="22"/>
      <c r="C472" s="197"/>
      <c r="D472" s="221"/>
      <c r="E472" s="181"/>
      <c r="F472" s="182"/>
      <c r="G472" s="181"/>
      <c r="H472" s="222"/>
      <c r="I472" s="216"/>
      <c r="J472" s="181"/>
      <c r="K472" s="182"/>
      <c r="L472" s="181"/>
      <c r="M472" s="182"/>
      <c r="N472" s="221"/>
      <c r="O472" s="181"/>
      <c r="P472" s="182"/>
      <c r="Q472" s="181"/>
      <c r="R472" s="222"/>
    </row>
    <row r="473" spans="2:18" ht="33.75" thickBot="1">
      <c r="B473" s="32"/>
      <c r="C473" s="193" t="s">
        <v>224</v>
      </c>
      <c r="D473" s="194">
        <f>H473/H499*100</f>
        <v>15.353194602503658</v>
      </c>
      <c r="E473" s="177">
        <f>SUM(E469:E472)</f>
        <v>9.129999999999999</v>
      </c>
      <c r="F473" s="178">
        <f>SUM(F469:F472)</f>
        <v>13.03</v>
      </c>
      <c r="G473" s="177">
        <f>SUM(G469:G472)</f>
        <v>56.22</v>
      </c>
      <c r="H473" s="210">
        <f>SUM(H469:H472)</f>
        <v>377.75</v>
      </c>
      <c r="I473" s="195">
        <f>M473/M499*100</f>
        <v>14.237321779595078</v>
      </c>
      <c r="J473" s="177">
        <f>SUM(J469:J472)</f>
        <v>9.129999999999999</v>
      </c>
      <c r="K473" s="178">
        <f>SUM(K469:K472)</f>
        <v>13.03</v>
      </c>
      <c r="L473" s="177">
        <f>SUM(L469:L472)</f>
        <v>56.22</v>
      </c>
      <c r="M473" s="178">
        <f>SUM(M469:M472)</f>
        <v>377.75</v>
      </c>
      <c r="N473" s="194">
        <f>R473/R499*100</f>
        <v>12.839904826648537</v>
      </c>
      <c r="O473" s="177">
        <f>SUM(O469:O472)</f>
        <v>9.129999999999999</v>
      </c>
      <c r="P473" s="178">
        <f>SUM(P469:P472)</f>
        <v>13.03</v>
      </c>
      <c r="Q473" s="177">
        <f>SUM(Q469:Q472)</f>
        <v>56.22</v>
      </c>
      <c r="R473" s="210">
        <f>SUM(R469:R472)</f>
        <v>377.75</v>
      </c>
    </row>
    <row r="474" spans="2:18">
      <c r="B474" s="22"/>
      <c r="C474" s="197"/>
      <c r="D474" s="184"/>
      <c r="E474" s="204"/>
      <c r="F474" s="204"/>
      <c r="G474" s="205"/>
      <c r="H474" s="206"/>
      <c r="I474" s="188"/>
      <c r="J474" s="204"/>
      <c r="K474" s="204"/>
      <c r="L474" s="205"/>
      <c r="M474" s="232"/>
      <c r="N474" s="184"/>
      <c r="O474" s="204"/>
      <c r="P474" s="232"/>
      <c r="Q474" s="205"/>
      <c r="R474" s="206"/>
    </row>
    <row r="475" spans="2:18">
      <c r="B475" s="22" t="s">
        <v>388</v>
      </c>
      <c r="C475" s="161" t="s">
        <v>478</v>
      </c>
      <c r="D475" s="23">
        <v>100</v>
      </c>
      <c r="E475" s="24">
        <v>2.8</v>
      </c>
      <c r="F475" s="24">
        <v>5.0999999999999996</v>
      </c>
      <c r="G475" s="24">
        <v>13.1</v>
      </c>
      <c r="H475" s="25">
        <v>109.6</v>
      </c>
      <c r="I475" s="162">
        <v>100</v>
      </c>
      <c r="J475" s="24">
        <v>2.8</v>
      </c>
      <c r="K475" s="24">
        <v>5.0999999999999996</v>
      </c>
      <c r="L475" s="24">
        <v>13.1</v>
      </c>
      <c r="M475" s="163">
        <v>109.6</v>
      </c>
      <c r="N475" s="23">
        <v>100</v>
      </c>
      <c r="O475" s="24">
        <v>2.8</v>
      </c>
      <c r="P475" s="24">
        <v>5.0999999999999996</v>
      </c>
      <c r="Q475" s="24">
        <v>13.1</v>
      </c>
      <c r="R475" s="25">
        <v>109.6</v>
      </c>
    </row>
    <row r="476" spans="2:18">
      <c r="B476" s="22" t="s">
        <v>275</v>
      </c>
      <c r="C476" s="161" t="s">
        <v>302</v>
      </c>
      <c r="D476" s="23">
        <v>250</v>
      </c>
      <c r="E476" s="24">
        <v>2.2999999999999998</v>
      </c>
      <c r="F476" s="24">
        <v>6.3</v>
      </c>
      <c r="G476" s="24">
        <v>14.3</v>
      </c>
      <c r="H476" s="25">
        <v>122.5</v>
      </c>
      <c r="I476" s="162">
        <v>300</v>
      </c>
      <c r="J476" s="24">
        <v>2.7</v>
      </c>
      <c r="K476" s="24">
        <v>7.5</v>
      </c>
      <c r="L476" s="24">
        <v>17.100000000000001</v>
      </c>
      <c r="M476" s="163">
        <v>147</v>
      </c>
      <c r="N476" s="23">
        <v>350</v>
      </c>
      <c r="O476" s="24">
        <v>3.15</v>
      </c>
      <c r="P476" s="24">
        <v>8.75</v>
      </c>
      <c r="Q476" s="24">
        <v>19.95</v>
      </c>
      <c r="R476" s="25">
        <v>171.5</v>
      </c>
    </row>
    <row r="477" spans="2:18">
      <c r="B477" s="22"/>
      <c r="C477" s="161" t="s">
        <v>215</v>
      </c>
      <c r="D477" s="23">
        <v>5</v>
      </c>
      <c r="E477" s="24">
        <v>0.13</v>
      </c>
      <c r="F477" s="24">
        <v>0.8</v>
      </c>
      <c r="G477" s="24">
        <v>0.14000000000000001</v>
      </c>
      <c r="H477" s="25">
        <v>8.5</v>
      </c>
      <c r="I477" s="162">
        <v>6</v>
      </c>
      <c r="J477" s="24">
        <v>0.16</v>
      </c>
      <c r="K477" s="24">
        <v>0.96</v>
      </c>
      <c r="L477" s="24">
        <v>0.17</v>
      </c>
      <c r="M477" s="163">
        <v>10.199999999999999</v>
      </c>
      <c r="N477" s="23">
        <v>7</v>
      </c>
      <c r="O477" s="24">
        <v>0.19</v>
      </c>
      <c r="P477" s="24">
        <v>1.1200000000000001</v>
      </c>
      <c r="Q477" s="24">
        <v>0.2</v>
      </c>
      <c r="R477" s="25">
        <v>11.9</v>
      </c>
    </row>
    <row r="478" spans="2:18">
      <c r="B478" s="22" t="s">
        <v>397</v>
      </c>
      <c r="C478" s="161" t="s">
        <v>491</v>
      </c>
      <c r="D478" s="23">
        <v>90</v>
      </c>
      <c r="E478" s="24">
        <v>14.67</v>
      </c>
      <c r="F478" s="24">
        <v>11.16</v>
      </c>
      <c r="G478" s="24">
        <v>13.53</v>
      </c>
      <c r="H478" s="25">
        <v>213.21</v>
      </c>
      <c r="I478" s="162">
        <v>100</v>
      </c>
      <c r="J478" s="24">
        <v>16.3</v>
      </c>
      <c r="K478" s="24">
        <v>12.4</v>
      </c>
      <c r="L478" s="24">
        <v>15.03</v>
      </c>
      <c r="M478" s="24">
        <v>236.9</v>
      </c>
      <c r="N478" s="162">
        <v>100</v>
      </c>
      <c r="O478" s="24">
        <v>16.3</v>
      </c>
      <c r="P478" s="24">
        <v>12.4</v>
      </c>
      <c r="Q478" s="24">
        <v>15.03</v>
      </c>
      <c r="R478" s="24">
        <v>236.9</v>
      </c>
    </row>
    <row r="479" spans="2:18">
      <c r="B479" s="22" t="s">
        <v>241</v>
      </c>
      <c r="C479" s="161" t="s">
        <v>56</v>
      </c>
      <c r="D479" s="23">
        <v>150</v>
      </c>
      <c r="E479" s="24">
        <v>2.8</v>
      </c>
      <c r="F479" s="24">
        <v>4.3</v>
      </c>
      <c r="G479" s="24">
        <v>22.3</v>
      </c>
      <c r="H479" s="25">
        <v>139.30000000000001</v>
      </c>
      <c r="I479" s="296">
        <v>200</v>
      </c>
      <c r="J479" s="275">
        <v>3.8</v>
      </c>
      <c r="K479" s="275">
        <v>5.8</v>
      </c>
      <c r="L479" s="275">
        <v>29.8</v>
      </c>
      <c r="M479" s="276">
        <v>186</v>
      </c>
      <c r="N479" s="277">
        <v>200</v>
      </c>
      <c r="O479" s="275">
        <v>3.8</v>
      </c>
      <c r="P479" s="275">
        <v>5.8</v>
      </c>
      <c r="Q479" s="275">
        <v>29.8</v>
      </c>
      <c r="R479" s="278">
        <v>186</v>
      </c>
    </row>
    <row r="480" spans="2:18">
      <c r="B480" s="22"/>
      <c r="C480" s="161" t="s">
        <v>4</v>
      </c>
      <c r="D480" s="23">
        <v>200</v>
      </c>
      <c r="E480" s="24">
        <v>0.8</v>
      </c>
      <c r="F480" s="24">
        <v>0</v>
      </c>
      <c r="G480" s="24">
        <v>23.4</v>
      </c>
      <c r="H480" s="25">
        <v>100</v>
      </c>
      <c r="I480" s="162">
        <v>200</v>
      </c>
      <c r="J480" s="24">
        <v>0.8</v>
      </c>
      <c r="K480" s="24">
        <f t="shared" ref="K480" si="47">P480/9*7</f>
        <v>0</v>
      </c>
      <c r="L480" s="24">
        <f t="shared" ref="L480" si="48">Q480/9*7</f>
        <v>18.199999999999996</v>
      </c>
      <c r="M480" s="24">
        <f t="shared" ref="M480" si="49">R480/9*7</f>
        <v>77.777777777777771</v>
      </c>
      <c r="N480" s="23">
        <v>200</v>
      </c>
      <c r="O480" s="24">
        <v>0.8</v>
      </c>
      <c r="P480" s="24">
        <v>0</v>
      </c>
      <c r="Q480" s="24">
        <v>23.4</v>
      </c>
      <c r="R480" s="25">
        <v>100</v>
      </c>
    </row>
    <row r="481" spans="2:18">
      <c r="B481" s="22"/>
      <c r="C481" s="161" t="s">
        <v>39</v>
      </c>
      <c r="D481" s="23">
        <v>30</v>
      </c>
      <c r="E481" s="24">
        <v>1.98</v>
      </c>
      <c r="F481" s="24">
        <v>0.36</v>
      </c>
      <c r="G481" s="24">
        <v>15.6</v>
      </c>
      <c r="H481" s="25">
        <v>54.2</v>
      </c>
      <c r="I481" s="162">
        <v>40</v>
      </c>
      <c r="J481" s="24">
        <v>2.64</v>
      </c>
      <c r="K481" s="24">
        <v>0.48</v>
      </c>
      <c r="L481" s="24">
        <v>20.8</v>
      </c>
      <c r="M481" s="24">
        <v>72.27</v>
      </c>
      <c r="N481" s="23">
        <v>70</v>
      </c>
      <c r="O481" s="24">
        <v>4.62</v>
      </c>
      <c r="P481" s="24">
        <v>0.84</v>
      </c>
      <c r="Q481" s="24">
        <v>36.4</v>
      </c>
      <c r="R481" s="25">
        <v>126.35</v>
      </c>
    </row>
    <row r="482" spans="2:18" ht="33.75" thickBot="1">
      <c r="B482" s="22"/>
      <c r="C482" s="190"/>
      <c r="D482" s="76"/>
      <c r="E482" s="77"/>
      <c r="F482" s="77"/>
      <c r="G482" s="77"/>
      <c r="H482" s="79"/>
      <c r="I482" s="191"/>
      <c r="J482" s="77"/>
      <c r="K482" s="77"/>
      <c r="L482" s="77"/>
      <c r="M482" s="192"/>
      <c r="N482" s="76"/>
      <c r="O482" s="77"/>
      <c r="P482" s="77"/>
      <c r="Q482" s="77"/>
      <c r="R482" s="79"/>
    </row>
    <row r="483" spans="2:18" ht="33.75" thickBot="1">
      <c r="B483" s="32"/>
      <c r="C483" s="193" t="s">
        <v>208</v>
      </c>
      <c r="D483" s="194">
        <f>H483/H499*100</f>
        <v>30.373516501381893</v>
      </c>
      <c r="E483" s="177">
        <f>SUM(E475:E482)</f>
        <v>25.48</v>
      </c>
      <c r="F483" s="177">
        <f>SUM(F475:F482)</f>
        <v>28.02</v>
      </c>
      <c r="G483" s="178">
        <f>SUM(G475:G482)</f>
        <v>102.37</v>
      </c>
      <c r="H483" s="179">
        <f>SUM(H475:H482)</f>
        <v>747.31000000000006</v>
      </c>
      <c r="I483" s="195">
        <f>M483/M499*100</f>
        <v>31.649925416074449</v>
      </c>
      <c r="J483" s="177">
        <f>SUM(J475:J482)</f>
        <v>29.200000000000003</v>
      </c>
      <c r="K483" s="177">
        <f>SUM(K475:K482)</f>
        <v>32.24</v>
      </c>
      <c r="L483" s="178">
        <f>SUM(L475:L482)</f>
        <v>114.2</v>
      </c>
      <c r="M483" s="196">
        <f>SUM(M475:M482)</f>
        <v>839.74777777777786</v>
      </c>
      <c r="N483" s="194">
        <f>R483/R499*100</f>
        <v>32.027532290958533</v>
      </c>
      <c r="O483" s="177">
        <f>SUM(O475:O482)</f>
        <v>31.660000000000004</v>
      </c>
      <c r="P483" s="177">
        <f>SUM(P475:P482)</f>
        <v>34.01</v>
      </c>
      <c r="Q483" s="178">
        <f>SUM(Q475:Q482)</f>
        <v>137.88</v>
      </c>
      <c r="R483" s="179">
        <f>SUM(R475:R482)</f>
        <v>942.25</v>
      </c>
    </row>
    <row r="484" spans="2:18">
      <c r="B484" s="22"/>
      <c r="C484" s="161"/>
      <c r="D484" s="184"/>
      <c r="E484" s="185"/>
      <c r="F484" s="185"/>
      <c r="G484" s="185"/>
      <c r="H484" s="187"/>
      <c r="I484" s="188"/>
      <c r="J484" s="185"/>
      <c r="K484" s="185"/>
      <c r="L484" s="185"/>
      <c r="M484" s="189"/>
      <c r="N484" s="184"/>
      <c r="O484" s="185"/>
      <c r="P484" s="185"/>
      <c r="Q484" s="185"/>
      <c r="R484" s="187"/>
    </row>
    <row r="485" spans="2:18">
      <c r="B485" s="22" t="s">
        <v>269</v>
      </c>
      <c r="C485" s="161" t="s">
        <v>313</v>
      </c>
      <c r="D485" s="23" t="s">
        <v>211</v>
      </c>
      <c r="E485" s="24">
        <v>10.8</v>
      </c>
      <c r="F485" s="24">
        <v>13.5</v>
      </c>
      <c r="G485" s="24">
        <v>12.8</v>
      </c>
      <c r="H485" s="25">
        <v>216</v>
      </c>
      <c r="I485" s="23" t="s">
        <v>212</v>
      </c>
      <c r="J485" s="24">
        <v>13.5</v>
      </c>
      <c r="K485" s="24">
        <v>16.899999999999999</v>
      </c>
      <c r="L485" s="24">
        <v>16</v>
      </c>
      <c r="M485" s="25">
        <v>270</v>
      </c>
      <c r="N485" s="162" t="s">
        <v>212</v>
      </c>
      <c r="O485" s="24">
        <v>13.5</v>
      </c>
      <c r="P485" s="24">
        <v>16.899999999999999</v>
      </c>
      <c r="Q485" s="24">
        <v>16</v>
      </c>
      <c r="R485" s="25">
        <v>270</v>
      </c>
    </row>
    <row r="486" spans="2:18">
      <c r="B486" s="22" t="s">
        <v>264</v>
      </c>
      <c r="C486" s="161" t="s">
        <v>12</v>
      </c>
      <c r="D486" s="23">
        <v>150</v>
      </c>
      <c r="E486" s="24">
        <v>5.0999999999999996</v>
      </c>
      <c r="F486" s="24">
        <v>4.3499999999999996</v>
      </c>
      <c r="G486" s="24">
        <v>30.3</v>
      </c>
      <c r="H486" s="25">
        <v>180</v>
      </c>
      <c r="I486" s="23">
        <v>150</v>
      </c>
      <c r="J486" s="24">
        <v>5.0999999999999996</v>
      </c>
      <c r="K486" s="24">
        <v>4.3499999999999996</v>
      </c>
      <c r="L486" s="24">
        <v>30.3</v>
      </c>
      <c r="M486" s="25">
        <v>180</v>
      </c>
      <c r="N486" s="162">
        <v>200</v>
      </c>
      <c r="O486" s="24">
        <v>6.8</v>
      </c>
      <c r="P486" s="24">
        <v>5.8</v>
      </c>
      <c r="Q486" s="24">
        <v>40.4</v>
      </c>
      <c r="R486" s="25">
        <v>240</v>
      </c>
    </row>
    <row r="487" spans="2:18">
      <c r="B487" s="22" t="s">
        <v>265</v>
      </c>
      <c r="C487" s="161" t="s">
        <v>311</v>
      </c>
      <c r="D487" s="23">
        <v>200</v>
      </c>
      <c r="E487" s="24">
        <v>0.2</v>
      </c>
      <c r="F487" s="24">
        <v>0.2</v>
      </c>
      <c r="G487" s="24">
        <v>21.8</v>
      </c>
      <c r="H487" s="25">
        <v>88</v>
      </c>
      <c r="I487" s="162">
        <v>200</v>
      </c>
      <c r="J487" s="24">
        <v>0.2</v>
      </c>
      <c r="K487" s="24">
        <v>0.2</v>
      </c>
      <c r="L487" s="24">
        <v>21.8</v>
      </c>
      <c r="M487" s="163">
        <v>88</v>
      </c>
      <c r="N487" s="23">
        <v>200</v>
      </c>
      <c r="O487" s="24">
        <v>0.2</v>
      </c>
      <c r="P487" s="24">
        <v>0.2</v>
      </c>
      <c r="Q487" s="24">
        <v>21.8</v>
      </c>
      <c r="R487" s="25">
        <v>88</v>
      </c>
    </row>
    <row r="488" spans="2:18">
      <c r="B488" s="22"/>
      <c r="C488" s="161" t="s">
        <v>39</v>
      </c>
      <c r="D488" s="23">
        <v>20</v>
      </c>
      <c r="E488" s="24">
        <v>1.32</v>
      </c>
      <c r="F488" s="24">
        <v>0.24</v>
      </c>
      <c r="G488" s="24">
        <v>10.4</v>
      </c>
      <c r="H488" s="25">
        <v>36.14</v>
      </c>
      <c r="I488" s="162">
        <v>20</v>
      </c>
      <c r="J488" s="24">
        <v>1.32</v>
      </c>
      <c r="K488" s="24">
        <v>0.24</v>
      </c>
      <c r="L488" s="24">
        <v>10.4</v>
      </c>
      <c r="M488" s="163">
        <v>36.14</v>
      </c>
      <c r="N488" s="23">
        <v>30</v>
      </c>
      <c r="O488" s="24">
        <v>1.98</v>
      </c>
      <c r="P488" s="24">
        <v>0.36</v>
      </c>
      <c r="Q488" s="24">
        <v>15.6</v>
      </c>
      <c r="R488" s="25">
        <v>54.2</v>
      </c>
    </row>
    <row r="489" spans="2:18">
      <c r="B489" s="22"/>
      <c r="C489" s="161" t="s">
        <v>181</v>
      </c>
      <c r="D489" s="23">
        <v>20</v>
      </c>
      <c r="E489" s="24">
        <v>1.56</v>
      </c>
      <c r="F489" s="24">
        <v>0.21</v>
      </c>
      <c r="G489" s="24">
        <v>9.7899999999999991</v>
      </c>
      <c r="H489" s="25">
        <v>48.8</v>
      </c>
      <c r="I489" s="162">
        <v>20</v>
      </c>
      <c r="J489" s="24">
        <v>1.56</v>
      </c>
      <c r="K489" s="24">
        <v>0.21</v>
      </c>
      <c r="L489" s="24">
        <v>9.7899999999999991</v>
      </c>
      <c r="M489" s="163">
        <v>48.8</v>
      </c>
      <c r="N489" s="23">
        <v>30</v>
      </c>
      <c r="O489" s="24">
        <v>2.34</v>
      </c>
      <c r="P489" s="24">
        <v>0.42000000000000004</v>
      </c>
      <c r="Q489" s="24">
        <v>14.68</v>
      </c>
      <c r="R489" s="25">
        <v>73.2</v>
      </c>
    </row>
    <row r="490" spans="2:18" ht="33.75" thickBot="1">
      <c r="B490" s="22"/>
      <c r="C490" s="161"/>
      <c r="D490" s="198"/>
      <c r="E490" s="207"/>
      <c r="F490" s="207"/>
      <c r="G490" s="207"/>
      <c r="H490" s="229"/>
      <c r="I490" s="191"/>
      <c r="J490" s="77"/>
      <c r="K490" s="77"/>
      <c r="L490" s="77"/>
      <c r="M490" s="192"/>
      <c r="N490" s="76"/>
      <c r="O490" s="77"/>
      <c r="P490" s="77"/>
      <c r="Q490" s="77"/>
      <c r="R490" s="79"/>
    </row>
    <row r="491" spans="2:18" ht="33.75" thickBot="1">
      <c r="B491" s="32"/>
      <c r="C491" s="193" t="s">
        <v>225</v>
      </c>
      <c r="D491" s="194">
        <f>H491/H499*100</f>
        <v>23.123882295561693</v>
      </c>
      <c r="E491" s="177">
        <f>SUM(E485:E490)</f>
        <v>18.98</v>
      </c>
      <c r="F491" s="177">
        <f>SUM(F485:F490)</f>
        <v>18.5</v>
      </c>
      <c r="G491" s="178">
        <f>SUM(G485:G490)</f>
        <v>85.09</v>
      </c>
      <c r="H491" s="179">
        <f>SUM(H485:H490)</f>
        <v>568.93999999999994</v>
      </c>
      <c r="I491" s="194">
        <f t="shared" ref="I491" si="50">M491/M499*100</f>
        <v>23.478483730988632</v>
      </c>
      <c r="J491" s="177">
        <f>SUM(J485:J490)</f>
        <v>21.68</v>
      </c>
      <c r="K491" s="177">
        <f>SUM(K485:K490)</f>
        <v>21.9</v>
      </c>
      <c r="L491" s="178">
        <f>SUM(L485:L490)</f>
        <v>88.289999999999992</v>
      </c>
      <c r="M491" s="179">
        <f>SUM(M485:M490)</f>
        <v>622.93999999999994</v>
      </c>
      <c r="N491" s="194">
        <f t="shared" ref="N491" si="51">R491/R499*100</f>
        <v>24.656696125084977</v>
      </c>
      <c r="O491" s="177">
        <f>SUM(O485:O490)</f>
        <v>24.82</v>
      </c>
      <c r="P491" s="177">
        <f>SUM(P485:P490)</f>
        <v>23.68</v>
      </c>
      <c r="Q491" s="178">
        <f>SUM(Q485:Q490)</f>
        <v>108.47999999999999</v>
      </c>
      <c r="R491" s="179">
        <f>SUM(R485:R490)</f>
        <v>725.40000000000009</v>
      </c>
    </row>
    <row r="492" spans="2:18">
      <c r="B492" s="22"/>
      <c r="C492" s="161"/>
      <c r="D492" s="184"/>
      <c r="E492" s="185"/>
      <c r="F492" s="185"/>
      <c r="G492" s="186"/>
      <c r="H492" s="187"/>
      <c r="I492" s="188"/>
      <c r="J492" s="185"/>
      <c r="K492" s="185"/>
      <c r="L492" s="186"/>
      <c r="M492" s="189"/>
      <c r="N492" s="184"/>
      <c r="O492" s="185"/>
      <c r="P492" s="185"/>
      <c r="Q492" s="186"/>
      <c r="R492" s="187"/>
    </row>
    <row r="493" spans="2:18">
      <c r="B493" s="22" t="s">
        <v>234</v>
      </c>
      <c r="C493" s="161" t="s">
        <v>48</v>
      </c>
      <c r="D493" s="23">
        <v>180</v>
      </c>
      <c r="E493" s="24">
        <v>5.04</v>
      </c>
      <c r="F493" s="24">
        <v>5.76</v>
      </c>
      <c r="G493" s="24">
        <v>7.38</v>
      </c>
      <c r="H493" s="25">
        <v>100.8</v>
      </c>
      <c r="I493" s="162">
        <v>180</v>
      </c>
      <c r="J493" s="24">
        <v>5.04</v>
      </c>
      <c r="K493" s="24">
        <v>5.76</v>
      </c>
      <c r="L493" s="24">
        <v>7.38</v>
      </c>
      <c r="M493" s="163">
        <v>100.8</v>
      </c>
      <c r="N493" s="23">
        <v>180</v>
      </c>
      <c r="O493" s="24">
        <v>5.04</v>
      </c>
      <c r="P493" s="24">
        <v>5.76</v>
      </c>
      <c r="Q493" s="24">
        <v>7.38</v>
      </c>
      <c r="R493" s="25">
        <v>100.8</v>
      </c>
    </row>
    <row r="494" spans="2:18">
      <c r="B494" s="22"/>
      <c r="C494" s="161" t="s">
        <v>181</v>
      </c>
      <c r="D494" s="23">
        <v>20</v>
      </c>
      <c r="E494" s="24">
        <v>1.56</v>
      </c>
      <c r="F494" s="24">
        <v>0.21</v>
      </c>
      <c r="G494" s="24">
        <v>9.7899999999999991</v>
      </c>
      <c r="H494" s="25">
        <v>48.8</v>
      </c>
      <c r="I494" s="162">
        <v>20</v>
      </c>
      <c r="J494" s="24">
        <v>1.56</v>
      </c>
      <c r="K494" s="24">
        <v>0.21</v>
      </c>
      <c r="L494" s="24">
        <v>9.7899999999999991</v>
      </c>
      <c r="M494" s="163">
        <v>48.8</v>
      </c>
      <c r="N494" s="23">
        <v>20</v>
      </c>
      <c r="O494" s="24">
        <v>1.56</v>
      </c>
      <c r="P494" s="24">
        <v>0.21</v>
      </c>
      <c r="Q494" s="24">
        <v>9.7899999999999991</v>
      </c>
      <c r="R494" s="25">
        <v>48.8</v>
      </c>
    </row>
    <row r="495" spans="2:18">
      <c r="B495" s="22"/>
      <c r="C495" s="161" t="s">
        <v>150</v>
      </c>
      <c r="D495" s="23">
        <v>10</v>
      </c>
      <c r="E495" s="24">
        <v>0.08</v>
      </c>
      <c r="F495" s="24">
        <v>0</v>
      </c>
      <c r="G495" s="24">
        <v>8.0299999999999994</v>
      </c>
      <c r="H495" s="25">
        <v>31.4</v>
      </c>
      <c r="I495" s="162">
        <v>10</v>
      </c>
      <c r="J495" s="24">
        <v>0.08</v>
      </c>
      <c r="K495" s="24">
        <v>0</v>
      </c>
      <c r="L495" s="24">
        <v>8.0299999999999994</v>
      </c>
      <c r="M495" s="163">
        <v>31.4</v>
      </c>
      <c r="N495" s="23">
        <v>10</v>
      </c>
      <c r="O495" s="24">
        <v>0.08</v>
      </c>
      <c r="P495" s="24">
        <v>0</v>
      </c>
      <c r="Q495" s="24">
        <v>8.0299999999999994</v>
      </c>
      <c r="R495" s="25">
        <v>31.4</v>
      </c>
    </row>
    <row r="496" spans="2:18" ht="33.75" thickBot="1">
      <c r="B496" s="22"/>
      <c r="C496" s="161"/>
      <c r="D496" s="76"/>
      <c r="E496" s="77"/>
      <c r="F496" s="77"/>
      <c r="G496" s="77"/>
      <c r="H496" s="79"/>
      <c r="I496" s="191"/>
      <c r="J496" s="77"/>
      <c r="K496" s="77"/>
      <c r="L496" s="77"/>
      <c r="M496" s="192"/>
      <c r="N496" s="76"/>
      <c r="O496" s="77"/>
      <c r="P496" s="77"/>
      <c r="Q496" s="77"/>
      <c r="R496" s="79"/>
    </row>
    <row r="497" spans="2:18" ht="33.75" thickBot="1">
      <c r="B497" s="32"/>
      <c r="C497" s="193" t="s">
        <v>209</v>
      </c>
      <c r="D497" s="194">
        <f>H497/H499*100</f>
        <v>7.3565273939196878</v>
      </c>
      <c r="E497" s="177">
        <f>SUM(E493:E496)</f>
        <v>6.68</v>
      </c>
      <c r="F497" s="177">
        <f>SUM(F493:F496)</f>
        <v>5.97</v>
      </c>
      <c r="G497" s="178">
        <f>SUM(G493:G496)</f>
        <v>25.199999999999996</v>
      </c>
      <c r="H497" s="179">
        <f>SUM(H493:H496)</f>
        <v>181</v>
      </c>
      <c r="I497" s="195">
        <f>M497/M499*100</f>
        <v>6.8218537183499901</v>
      </c>
      <c r="J497" s="177">
        <f>SUM(J493:J496)</f>
        <v>6.68</v>
      </c>
      <c r="K497" s="177">
        <f>SUM(K493:K496)</f>
        <v>5.97</v>
      </c>
      <c r="L497" s="178">
        <f>SUM(L493:L496)</f>
        <v>25.199999999999996</v>
      </c>
      <c r="M497" s="196">
        <f>SUM(M493:M496)</f>
        <v>181</v>
      </c>
      <c r="N497" s="194">
        <f>R497/R499*100</f>
        <v>6.1522773623385447</v>
      </c>
      <c r="O497" s="177">
        <f>SUM(O493:O496)</f>
        <v>6.68</v>
      </c>
      <c r="P497" s="177">
        <f>SUM(P493:P496)</f>
        <v>5.97</v>
      </c>
      <c r="Q497" s="178">
        <f>SUM(Q493:Q496)</f>
        <v>25.199999999999996</v>
      </c>
      <c r="R497" s="179">
        <f>SUM(R493:R496)</f>
        <v>181</v>
      </c>
    </row>
    <row r="498" spans="2:18" ht="33.75" thickBot="1">
      <c r="B498" s="22"/>
      <c r="C498" s="197"/>
      <c r="D498" s="180"/>
      <c r="E498" s="177"/>
      <c r="F498" s="177"/>
      <c r="G498" s="178"/>
      <c r="H498" s="179"/>
      <c r="I498" s="176"/>
      <c r="J498" s="177"/>
      <c r="K498" s="196"/>
      <c r="L498" s="196"/>
      <c r="M498" s="196"/>
      <c r="N498" s="180"/>
      <c r="O498" s="177"/>
      <c r="P498" s="177"/>
      <c r="Q498" s="178"/>
      <c r="R498" s="179"/>
    </row>
    <row r="499" spans="2:18" ht="33.75" thickBot="1">
      <c r="B499" s="32"/>
      <c r="C499" s="193" t="s">
        <v>210</v>
      </c>
      <c r="D499" s="213">
        <f>D467+D473+D483+D491+D497</f>
        <v>100</v>
      </c>
      <c r="E499" s="177">
        <f>E467+E473+E483+E491+E497</f>
        <v>91.28</v>
      </c>
      <c r="F499" s="177">
        <f>F467+F473+F483+F491+F497</f>
        <v>91.02</v>
      </c>
      <c r="G499" s="177">
        <f>G467+G473+G483+G491+G497</f>
        <v>326.46999999999997</v>
      </c>
      <c r="H499" s="179">
        <f>H467+H473+H483+H491+H497</f>
        <v>2460.4</v>
      </c>
      <c r="I499" s="230">
        <f>D467+D473+D483+D491+D497</f>
        <v>100</v>
      </c>
      <c r="J499" s="177">
        <f>J467+J473+J483+J491+J497</f>
        <v>100.80000000000001</v>
      </c>
      <c r="K499" s="177">
        <f>K467+K473+K483+K491+K497</f>
        <v>100.9</v>
      </c>
      <c r="L499" s="177">
        <f>L467+L473+L483+L491+L497</f>
        <v>344.90000000000003</v>
      </c>
      <c r="M499" s="196">
        <f>M467+M473+M483+M491+M497</f>
        <v>2653.2377777777779</v>
      </c>
      <c r="N499" s="213">
        <f>I467+I473+I483+I491+I497</f>
        <v>99.999999999999986</v>
      </c>
      <c r="O499" s="177">
        <f>O467+O473+O483+O491+O497</f>
        <v>108.00999999999999</v>
      </c>
      <c r="P499" s="177">
        <f>P467+P473+P483+P491+P497</f>
        <v>108.35</v>
      </c>
      <c r="Q499" s="177">
        <f>Q467+Q473+Q483+Q491+Q497</f>
        <v>398.55</v>
      </c>
      <c r="R499" s="179">
        <f>R467+R473+R483+R491+R497</f>
        <v>2942</v>
      </c>
    </row>
    <row r="500" spans="2:18" ht="33.75" thickBot="1">
      <c r="B500" s="32"/>
      <c r="C500" s="193" t="s">
        <v>182</v>
      </c>
      <c r="D500" s="214"/>
      <c r="E500" s="178"/>
      <c r="F500" s="178"/>
      <c r="G500" s="178"/>
      <c r="H500" s="210">
        <v>2100</v>
      </c>
      <c r="I500" s="215"/>
      <c r="J500" s="178"/>
      <c r="K500" s="178"/>
      <c r="L500" s="178"/>
      <c r="M500" s="178">
        <v>2400</v>
      </c>
      <c r="N500" s="214"/>
      <c r="O500" s="178"/>
      <c r="P500" s="178"/>
      <c r="Q500" s="178"/>
      <c r="R500" s="210">
        <v>2800</v>
      </c>
    </row>
    <row r="501" spans="2:18" ht="33.75" thickBot="1">
      <c r="B501" s="54"/>
      <c r="C501" s="193" t="s">
        <v>18</v>
      </c>
      <c r="D501" s="214"/>
      <c r="E501" s="286">
        <v>1</v>
      </c>
      <c r="F501" s="286">
        <f>F499/E499</f>
        <v>0.99715162138475011</v>
      </c>
      <c r="G501" s="286">
        <v>3.8</v>
      </c>
      <c r="H501" s="287"/>
      <c r="I501" s="215"/>
      <c r="J501" s="286">
        <v>1</v>
      </c>
      <c r="K501" s="286">
        <f>K499/J499</f>
        <v>1.0009920634920635</v>
      </c>
      <c r="L501" s="286">
        <v>3.9</v>
      </c>
      <c r="M501" s="286"/>
      <c r="N501" s="214"/>
      <c r="O501" s="286">
        <v>1</v>
      </c>
      <c r="P501" s="286">
        <f>P499/O499</f>
        <v>1.003147856679937</v>
      </c>
      <c r="Q501" s="286">
        <v>3.8</v>
      </c>
      <c r="R501" s="287"/>
    </row>
    <row r="502" spans="2:18" ht="33.75" thickBot="1">
      <c r="C502" s="165"/>
      <c r="D502" s="165"/>
      <c r="E502" s="166"/>
      <c r="F502" s="166"/>
      <c r="G502" s="166"/>
      <c r="H502" s="166"/>
      <c r="I502" s="167"/>
      <c r="J502" s="168"/>
      <c r="K502" s="168"/>
      <c r="L502" s="168"/>
      <c r="M502" s="168"/>
      <c r="N502" s="167"/>
      <c r="O502" s="168"/>
      <c r="P502" s="168"/>
      <c r="Q502" s="168"/>
      <c r="R502" s="168"/>
    </row>
    <row r="503" spans="2:18" ht="27" customHeight="1" thickBot="1">
      <c r="B503" s="327" t="s">
        <v>306</v>
      </c>
      <c r="C503" s="169" t="s">
        <v>36</v>
      </c>
      <c r="D503" s="170"/>
      <c r="E503" s="170"/>
      <c r="F503" s="170"/>
      <c r="G503" s="170"/>
      <c r="H503" s="170" t="s">
        <v>19</v>
      </c>
      <c r="I503" s="170"/>
      <c r="J503" s="170"/>
      <c r="K503" s="170"/>
      <c r="L503" s="170"/>
      <c r="M503" s="170"/>
      <c r="N503" s="170"/>
      <c r="O503" s="170"/>
      <c r="P503" s="170"/>
      <c r="Q503" s="170"/>
      <c r="R503" s="171"/>
    </row>
    <row r="504" spans="2:18" ht="33.75" thickBot="1">
      <c r="B504" s="328"/>
      <c r="C504" s="172"/>
      <c r="D504" s="174"/>
      <c r="E504" s="11"/>
      <c r="F504" s="12" t="s">
        <v>152</v>
      </c>
      <c r="G504" s="12"/>
      <c r="H504" s="171"/>
      <c r="I504" s="11"/>
      <c r="J504" s="11"/>
      <c r="K504" s="12" t="s">
        <v>153</v>
      </c>
      <c r="L504" s="12"/>
      <c r="M504" s="171"/>
      <c r="N504" s="11"/>
      <c r="O504" s="11"/>
      <c r="P504" s="12" t="s">
        <v>154</v>
      </c>
      <c r="Q504" s="12"/>
      <c r="R504" s="171"/>
    </row>
    <row r="505" spans="2:18" ht="39.6" customHeight="1" thickBot="1">
      <c r="B505" s="329"/>
      <c r="C505" s="175" t="s">
        <v>16</v>
      </c>
      <c r="D505" s="180" t="s">
        <v>37</v>
      </c>
      <c r="E505" s="177" t="s">
        <v>68</v>
      </c>
      <c r="F505" s="177" t="s">
        <v>69</v>
      </c>
      <c r="G505" s="178" t="s">
        <v>70</v>
      </c>
      <c r="H505" s="179" t="s">
        <v>72</v>
      </c>
      <c r="I505" s="180" t="s">
        <v>37</v>
      </c>
      <c r="J505" s="177" t="s">
        <v>68</v>
      </c>
      <c r="K505" s="177" t="s">
        <v>69</v>
      </c>
      <c r="L505" s="178" t="s">
        <v>70</v>
      </c>
      <c r="M505" s="179" t="s">
        <v>72</v>
      </c>
      <c r="N505" s="191" t="s">
        <v>37</v>
      </c>
      <c r="O505" s="181" t="s">
        <v>68</v>
      </c>
      <c r="P505" s="181" t="s">
        <v>69</v>
      </c>
      <c r="Q505" s="182" t="s">
        <v>70</v>
      </c>
      <c r="R505" s="183" t="s">
        <v>72</v>
      </c>
    </row>
    <row r="506" spans="2:18">
      <c r="B506" s="18"/>
      <c r="C506" s="161"/>
      <c r="D506" s="184"/>
      <c r="E506" s="185"/>
      <c r="F506" s="185"/>
      <c r="G506" s="185"/>
      <c r="H506" s="187"/>
      <c r="I506" s="202"/>
      <c r="J506" s="207"/>
      <c r="K506" s="207"/>
      <c r="L506" s="207"/>
      <c r="M506" s="211"/>
      <c r="N506" s="184"/>
      <c r="O506" s="185"/>
      <c r="P506" s="185"/>
      <c r="Q506" s="185"/>
      <c r="R506" s="187"/>
    </row>
    <row r="507" spans="2:18">
      <c r="B507" s="22" t="s">
        <v>240</v>
      </c>
      <c r="C507" s="161" t="s">
        <v>42</v>
      </c>
      <c r="D507" s="23">
        <v>105</v>
      </c>
      <c r="E507" s="24">
        <v>10</v>
      </c>
      <c r="F507" s="24">
        <v>23.2</v>
      </c>
      <c r="G507" s="24">
        <v>14.8</v>
      </c>
      <c r="H507" s="25">
        <v>167</v>
      </c>
      <c r="I507" s="162">
        <v>105</v>
      </c>
      <c r="J507" s="24">
        <v>10</v>
      </c>
      <c r="K507" s="24">
        <v>23.2</v>
      </c>
      <c r="L507" s="24">
        <v>14.8</v>
      </c>
      <c r="M507" s="163">
        <v>167</v>
      </c>
      <c r="N507" s="23">
        <v>150</v>
      </c>
      <c r="O507" s="24">
        <v>14.3</v>
      </c>
      <c r="P507" s="24">
        <v>33.1</v>
      </c>
      <c r="Q507" s="24">
        <v>21.1</v>
      </c>
      <c r="R507" s="25">
        <v>238.6</v>
      </c>
    </row>
    <row r="508" spans="2:18">
      <c r="B508" s="22" t="s">
        <v>252</v>
      </c>
      <c r="C508" s="161" t="s">
        <v>310</v>
      </c>
      <c r="D508" s="23">
        <v>150</v>
      </c>
      <c r="E508" s="24">
        <v>5.7</v>
      </c>
      <c r="F508" s="24">
        <v>4.95</v>
      </c>
      <c r="G508" s="24">
        <v>27.9</v>
      </c>
      <c r="H508" s="25">
        <v>177.75</v>
      </c>
      <c r="I508" s="162">
        <v>200</v>
      </c>
      <c r="J508" s="24">
        <v>7.5</v>
      </c>
      <c r="K508" s="24">
        <v>6.5</v>
      </c>
      <c r="L508" s="24">
        <v>37.1</v>
      </c>
      <c r="M508" s="163">
        <v>237</v>
      </c>
      <c r="N508" s="23">
        <v>200</v>
      </c>
      <c r="O508" s="24">
        <v>7.5</v>
      </c>
      <c r="P508" s="24">
        <v>6.5</v>
      </c>
      <c r="Q508" s="24">
        <v>37.1</v>
      </c>
      <c r="R508" s="25">
        <v>237</v>
      </c>
    </row>
    <row r="509" spans="2:18">
      <c r="B509" s="22" t="s">
        <v>255</v>
      </c>
      <c r="C509" s="161" t="s">
        <v>43</v>
      </c>
      <c r="D509" s="23">
        <v>200</v>
      </c>
      <c r="E509" s="24">
        <v>1.4</v>
      </c>
      <c r="F509" s="24">
        <v>1</v>
      </c>
      <c r="G509" s="24">
        <v>16</v>
      </c>
      <c r="H509" s="25">
        <v>78</v>
      </c>
      <c r="I509" s="162">
        <v>200</v>
      </c>
      <c r="J509" s="24">
        <v>1.4</v>
      </c>
      <c r="K509" s="24">
        <v>1</v>
      </c>
      <c r="L509" s="24">
        <v>16</v>
      </c>
      <c r="M509" s="163">
        <v>78</v>
      </c>
      <c r="N509" s="23">
        <v>200</v>
      </c>
      <c r="O509" s="24">
        <v>1.4</v>
      </c>
      <c r="P509" s="24">
        <v>1</v>
      </c>
      <c r="Q509" s="24">
        <v>16</v>
      </c>
      <c r="R509" s="25">
        <v>78</v>
      </c>
    </row>
    <row r="510" spans="2:18">
      <c r="B510" s="22"/>
      <c r="C510" s="161" t="s">
        <v>181</v>
      </c>
      <c r="D510" s="23">
        <v>20</v>
      </c>
      <c r="E510" s="24">
        <v>1.56</v>
      </c>
      <c r="F510" s="24">
        <v>0.21</v>
      </c>
      <c r="G510" s="24">
        <v>9.7899999999999991</v>
      </c>
      <c r="H510" s="25">
        <v>48.8</v>
      </c>
      <c r="I510" s="162">
        <v>30</v>
      </c>
      <c r="J510" s="24">
        <v>2.34</v>
      </c>
      <c r="K510" s="24">
        <v>0.42000000000000004</v>
      </c>
      <c r="L510" s="24">
        <v>14.68</v>
      </c>
      <c r="M510" s="163">
        <v>73.2</v>
      </c>
      <c r="N510" s="23">
        <v>30</v>
      </c>
      <c r="O510" s="24">
        <v>2.34</v>
      </c>
      <c r="P510" s="24">
        <v>0.42000000000000004</v>
      </c>
      <c r="Q510" s="24">
        <v>14.68</v>
      </c>
      <c r="R510" s="25">
        <v>73.2</v>
      </c>
    </row>
    <row r="511" spans="2:18">
      <c r="B511" s="22" t="s">
        <v>246</v>
      </c>
      <c r="C511" s="161" t="s">
        <v>44</v>
      </c>
      <c r="D511" s="23">
        <v>5</v>
      </c>
      <c r="E511" s="24">
        <v>0.05</v>
      </c>
      <c r="F511" s="24">
        <v>3.55</v>
      </c>
      <c r="G511" s="233">
        <v>0</v>
      </c>
      <c r="H511" s="25">
        <v>35</v>
      </c>
      <c r="I511" s="162">
        <v>10</v>
      </c>
      <c r="J511" s="24">
        <v>0.1</v>
      </c>
      <c r="K511" s="24">
        <v>7.1</v>
      </c>
      <c r="L511" s="233">
        <v>0</v>
      </c>
      <c r="M511" s="163">
        <v>70</v>
      </c>
      <c r="N511" s="23">
        <v>10</v>
      </c>
      <c r="O511" s="24">
        <v>0.1</v>
      </c>
      <c r="P511" s="24">
        <v>7.1</v>
      </c>
      <c r="Q511" s="233">
        <v>0</v>
      </c>
      <c r="R511" s="25">
        <v>70</v>
      </c>
    </row>
    <row r="512" spans="2:18" ht="33.75" thickBot="1">
      <c r="B512" s="22"/>
      <c r="C512" s="161"/>
      <c r="D512" s="76"/>
      <c r="E512" s="77"/>
      <c r="F512" s="77"/>
      <c r="G512" s="78"/>
      <c r="H512" s="79"/>
      <c r="I512" s="191"/>
      <c r="J512" s="77"/>
      <c r="K512" s="77"/>
      <c r="L512" s="78"/>
      <c r="M512" s="192"/>
      <c r="N512" s="76"/>
      <c r="O512" s="77"/>
      <c r="P512" s="77"/>
      <c r="Q512" s="78"/>
      <c r="R512" s="79"/>
    </row>
    <row r="513" spans="2:18" ht="33.75" thickBot="1">
      <c r="B513" s="32"/>
      <c r="C513" s="193" t="s">
        <v>221</v>
      </c>
      <c r="D513" s="194">
        <f>H513/H544*100</f>
        <v>23.469751796544518</v>
      </c>
      <c r="E513" s="177">
        <f>SUM(E507:E512)</f>
        <v>18.709999999999997</v>
      </c>
      <c r="F513" s="177">
        <f>SUM(F507:F512)</f>
        <v>32.909999999999997</v>
      </c>
      <c r="G513" s="178">
        <f>SUM(G507:G512)</f>
        <v>68.490000000000009</v>
      </c>
      <c r="H513" s="179">
        <f>SUM(H507:H512)</f>
        <v>506.55</v>
      </c>
      <c r="I513" s="195">
        <f>M513/M544*100</f>
        <v>25.489652473132306</v>
      </c>
      <c r="J513" s="177">
        <f>SUM(J507:J512)</f>
        <v>21.34</v>
      </c>
      <c r="K513" s="177">
        <f>SUM(K507:K512)</f>
        <v>38.22</v>
      </c>
      <c r="L513" s="178">
        <f>SUM(L507:L512)</f>
        <v>82.580000000000013</v>
      </c>
      <c r="M513" s="196">
        <f>SUM(M507:M512)</f>
        <v>625.20000000000005</v>
      </c>
      <c r="N513" s="194">
        <f>R513/R544*100</f>
        <v>24.671949466408901</v>
      </c>
      <c r="O513" s="177">
        <f>SUM(O507:O512)</f>
        <v>25.64</v>
      </c>
      <c r="P513" s="177">
        <f>SUM(P507:P512)</f>
        <v>48.120000000000005</v>
      </c>
      <c r="Q513" s="178">
        <f>SUM(Q507:Q512)</f>
        <v>88.88</v>
      </c>
      <c r="R513" s="179">
        <f>SUM(R507:R512)</f>
        <v>696.80000000000007</v>
      </c>
    </row>
    <row r="514" spans="2:18">
      <c r="B514" s="22"/>
      <c r="C514" s="197"/>
      <c r="D514" s="218"/>
      <c r="E514" s="204"/>
      <c r="F514" s="205"/>
      <c r="G514" s="204"/>
      <c r="H514" s="219"/>
      <c r="I514" s="231"/>
      <c r="J514" s="204"/>
      <c r="K514" s="205"/>
      <c r="L514" s="204"/>
      <c r="M514" s="205"/>
      <c r="N514" s="218"/>
      <c r="O514" s="204"/>
      <c r="P514" s="205"/>
      <c r="Q514" s="204"/>
      <c r="R514" s="219"/>
    </row>
    <row r="515" spans="2:18">
      <c r="B515" s="22"/>
      <c r="C515" s="161" t="s">
        <v>432</v>
      </c>
      <c r="D515" s="23">
        <v>200</v>
      </c>
      <c r="E515" s="24">
        <v>0.8</v>
      </c>
      <c r="F515" s="24">
        <v>0</v>
      </c>
      <c r="G515" s="24">
        <v>23.4</v>
      </c>
      <c r="H515" s="25">
        <v>100</v>
      </c>
      <c r="I515" s="162">
        <v>200</v>
      </c>
      <c r="J515" s="24">
        <v>0.8</v>
      </c>
      <c r="K515" s="24">
        <v>0</v>
      </c>
      <c r="L515" s="24">
        <v>23.4</v>
      </c>
      <c r="M515" s="163">
        <v>100</v>
      </c>
      <c r="N515" s="23">
        <v>200</v>
      </c>
      <c r="O515" s="24">
        <v>0.8</v>
      </c>
      <c r="P515" s="24">
        <v>0</v>
      </c>
      <c r="Q515" s="24">
        <v>23.4</v>
      </c>
      <c r="R515" s="25">
        <v>100</v>
      </c>
    </row>
    <row r="516" spans="2:18">
      <c r="B516" s="22"/>
      <c r="C516" s="103" t="s">
        <v>184</v>
      </c>
      <c r="D516" s="23">
        <v>20</v>
      </c>
      <c r="E516" s="24">
        <v>1.1200000000000001</v>
      </c>
      <c r="F516" s="24">
        <v>5.2</v>
      </c>
      <c r="G516" s="24">
        <v>11.03</v>
      </c>
      <c r="H516" s="25">
        <v>96</v>
      </c>
      <c r="I516" s="162">
        <v>30</v>
      </c>
      <c r="J516" s="24">
        <v>1.68</v>
      </c>
      <c r="K516" s="24">
        <v>7.8</v>
      </c>
      <c r="L516" s="24">
        <v>16.55</v>
      </c>
      <c r="M516" s="163">
        <v>144</v>
      </c>
      <c r="N516" s="23">
        <v>35</v>
      </c>
      <c r="O516" s="24">
        <v>1.96</v>
      </c>
      <c r="P516" s="24">
        <v>9.1</v>
      </c>
      <c r="Q516" s="24">
        <v>19.309999999999999</v>
      </c>
      <c r="R516" s="25">
        <v>168</v>
      </c>
    </row>
    <row r="517" spans="2:18">
      <c r="B517" s="22" t="s">
        <v>235</v>
      </c>
      <c r="C517" s="161" t="s">
        <v>41</v>
      </c>
      <c r="D517" s="23">
        <v>100</v>
      </c>
      <c r="E517" s="24">
        <v>0.43</v>
      </c>
      <c r="F517" s="24">
        <v>0.43</v>
      </c>
      <c r="G517" s="24">
        <v>10.62</v>
      </c>
      <c r="H517" s="25">
        <v>48.75</v>
      </c>
      <c r="I517" s="162">
        <v>100</v>
      </c>
      <c r="J517" s="24">
        <v>0.43</v>
      </c>
      <c r="K517" s="24">
        <v>0.43</v>
      </c>
      <c r="L517" s="24">
        <v>10.62</v>
      </c>
      <c r="M517" s="163">
        <v>48.75</v>
      </c>
      <c r="N517" s="23">
        <v>100</v>
      </c>
      <c r="O517" s="24">
        <v>0.43</v>
      </c>
      <c r="P517" s="24">
        <v>0.43</v>
      </c>
      <c r="Q517" s="24">
        <v>10.62</v>
      </c>
      <c r="R517" s="25">
        <v>48.75</v>
      </c>
    </row>
    <row r="518" spans="2:18" ht="33.75" thickBot="1">
      <c r="B518" s="22"/>
      <c r="C518" s="197"/>
      <c r="D518" s="197"/>
      <c r="E518" s="199"/>
      <c r="F518" s="200"/>
      <c r="G518" s="199"/>
      <c r="H518" s="220"/>
      <c r="I518" s="209"/>
      <c r="J518" s="199"/>
      <c r="K518" s="200"/>
      <c r="L518" s="199"/>
      <c r="M518" s="200"/>
      <c r="N518" s="221"/>
      <c r="O518" s="181"/>
      <c r="P518" s="182"/>
      <c r="Q518" s="181"/>
      <c r="R518" s="222"/>
    </row>
    <row r="519" spans="2:18" ht="33.75" thickBot="1">
      <c r="B519" s="32"/>
      <c r="C519" s="193" t="s">
        <v>224</v>
      </c>
      <c r="D519" s="194">
        <f>H519/H544*100</f>
        <v>11.339890933183835</v>
      </c>
      <c r="E519" s="177">
        <f>SUM(E515:E518)</f>
        <v>2.35</v>
      </c>
      <c r="F519" s="178">
        <f>SUM(F515:F518)</f>
        <v>5.63</v>
      </c>
      <c r="G519" s="177">
        <f>SUM(G515:G518)</f>
        <v>45.05</v>
      </c>
      <c r="H519" s="210">
        <f>SUM(H515:H518)</f>
        <v>244.75</v>
      </c>
      <c r="I519" s="195">
        <f>M519/M544*100</f>
        <v>11.935533847583946</v>
      </c>
      <c r="J519" s="177">
        <f>SUM(J515:J518)</f>
        <v>2.91</v>
      </c>
      <c r="K519" s="178">
        <f>SUM(K515:K518)</f>
        <v>8.23</v>
      </c>
      <c r="L519" s="177">
        <f>SUM(L515:L518)</f>
        <v>50.57</v>
      </c>
      <c r="M519" s="178">
        <f>SUM(M515:M518)</f>
        <v>292.75</v>
      </c>
      <c r="N519" s="194">
        <f>R519/R544*100</f>
        <v>11.215327200753471</v>
      </c>
      <c r="O519" s="177">
        <f>SUM(O515:O518)</f>
        <v>3.19</v>
      </c>
      <c r="P519" s="178">
        <f>SUM(P515:P518)</f>
        <v>9.5299999999999994</v>
      </c>
      <c r="Q519" s="177">
        <f>SUM(Q515:Q518)</f>
        <v>53.329999999999991</v>
      </c>
      <c r="R519" s="210">
        <f>SUM(R515:R518)</f>
        <v>316.75</v>
      </c>
    </row>
    <row r="520" spans="2:18">
      <c r="B520" s="22"/>
      <c r="C520" s="212"/>
      <c r="D520" s="184"/>
      <c r="E520" s="185"/>
      <c r="F520" s="185"/>
      <c r="G520" s="185"/>
      <c r="H520" s="187"/>
      <c r="I520" s="184"/>
      <c r="J520" s="185"/>
      <c r="K520" s="185"/>
      <c r="L520" s="186"/>
      <c r="M520" s="187"/>
      <c r="N520" s="184"/>
      <c r="O520" s="185"/>
      <c r="P520" s="185"/>
      <c r="Q520" s="185"/>
      <c r="R520" s="187"/>
    </row>
    <row r="521" spans="2:18">
      <c r="B521" s="22" t="s">
        <v>480</v>
      </c>
      <c r="C521" s="161" t="s">
        <v>481</v>
      </c>
      <c r="D521" s="23">
        <v>80</v>
      </c>
      <c r="E521" s="24">
        <v>2.3199999999999998</v>
      </c>
      <c r="F521" s="24">
        <v>6.8</v>
      </c>
      <c r="G521" s="24">
        <v>3.76</v>
      </c>
      <c r="H521" s="25">
        <v>85.6</v>
      </c>
      <c r="I521" s="23">
        <v>100</v>
      </c>
      <c r="J521" s="24">
        <v>2.9</v>
      </c>
      <c r="K521" s="24">
        <v>8.5</v>
      </c>
      <c r="L521" s="24">
        <v>4.7</v>
      </c>
      <c r="M521" s="25">
        <v>107</v>
      </c>
      <c r="N521" s="23">
        <v>100</v>
      </c>
      <c r="O521" s="24">
        <v>2.9</v>
      </c>
      <c r="P521" s="24">
        <v>8.5</v>
      </c>
      <c r="Q521" s="24">
        <v>4.7</v>
      </c>
      <c r="R521" s="25">
        <v>107</v>
      </c>
    </row>
    <row r="522" spans="2:18">
      <c r="B522" s="22" t="s">
        <v>236</v>
      </c>
      <c r="C522" s="161" t="s">
        <v>362</v>
      </c>
      <c r="D522" s="23">
        <v>250</v>
      </c>
      <c r="E522" s="24">
        <v>5.75</v>
      </c>
      <c r="F522" s="24">
        <v>4.5</v>
      </c>
      <c r="G522" s="24">
        <v>20.25</v>
      </c>
      <c r="H522" s="25">
        <v>145</v>
      </c>
      <c r="I522" s="23">
        <v>350</v>
      </c>
      <c r="J522" s="24">
        <v>8.0500000000000007</v>
      </c>
      <c r="K522" s="24">
        <v>6.3</v>
      </c>
      <c r="L522" s="24">
        <v>28.35</v>
      </c>
      <c r="M522" s="25">
        <v>203</v>
      </c>
      <c r="N522" s="23">
        <v>350</v>
      </c>
      <c r="O522" s="24">
        <v>8.0500000000000007</v>
      </c>
      <c r="P522" s="24">
        <v>6.3</v>
      </c>
      <c r="Q522" s="24">
        <v>28.35</v>
      </c>
      <c r="R522" s="25">
        <v>203</v>
      </c>
    </row>
    <row r="523" spans="2:18">
      <c r="B523" s="22" t="s">
        <v>237</v>
      </c>
      <c r="C523" s="161" t="s">
        <v>498</v>
      </c>
      <c r="D523" s="23">
        <v>80</v>
      </c>
      <c r="E523" s="24">
        <v>11.84</v>
      </c>
      <c r="F523" s="24">
        <v>9.92</v>
      </c>
      <c r="G523" s="24">
        <v>11.36</v>
      </c>
      <c r="H523" s="25">
        <v>182.4</v>
      </c>
      <c r="I523" s="23">
        <v>80</v>
      </c>
      <c r="J523" s="24">
        <v>11.84</v>
      </c>
      <c r="K523" s="24">
        <v>9.92</v>
      </c>
      <c r="L523" s="24">
        <v>11.36</v>
      </c>
      <c r="M523" s="25">
        <v>182.4</v>
      </c>
      <c r="N523" s="23">
        <v>120</v>
      </c>
      <c r="O523" s="24">
        <v>17.760000000000002</v>
      </c>
      <c r="P523" s="24">
        <v>14.88</v>
      </c>
      <c r="Q523" s="24">
        <v>17.04</v>
      </c>
      <c r="R523" s="25">
        <v>273.60000000000002</v>
      </c>
    </row>
    <row r="524" spans="2:18">
      <c r="B524" s="22" t="s">
        <v>403</v>
      </c>
      <c r="C524" s="161" t="s">
        <v>402</v>
      </c>
      <c r="D524" s="23">
        <v>150</v>
      </c>
      <c r="E524" s="24">
        <v>3.6</v>
      </c>
      <c r="F524" s="24">
        <v>3.3</v>
      </c>
      <c r="G524" s="24">
        <v>26.85</v>
      </c>
      <c r="H524" s="25">
        <v>156</v>
      </c>
      <c r="I524" s="23">
        <v>180</v>
      </c>
      <c r="J524" s="24">
        <v>4.32</v>
      </c>
      <c r="K524" s="24">
        <v>3.96</v>
      </c>
      <c r="L524" s="24">
        <v>32.22</v>
      </c>
      <c r="M524" s="25">
        <v>187.2</v>
      </c>
      <c r="N524" s="23">
        <v>180</v>
      </c>
      <c r="O524" s="24">
        <v>4.32</v>
      </c>
      <c r="P524" s="24">
        <v>3.96</v>
      </c>
      <c r="Q524" s="24">
        <v>32.22</v>
      </c>
      <c r="R524" s="25">
        <v>187.2</v>
      </c>
    </row>
    <row r="525" spans="2:18">
      <c r="B525" s="22" t="s">
        <v>388</v>
      </c>
      <c r="C525" s="161" t="s">
        <v>465</v>
      </c>
      <c r="D525" s="23">
        <v>200</v>
      </c>
      <c r="E525" s="24">
        <v>0.16</v>
      </c>
      <c r="F525" s="24">
        <v>0.14000000000000001</v>
      </c>
      <c r="G525" s="24">
        <v>12.64</v>
      </c>
      <c r="H525" s="25">
        <v>52.46</v>
      </c>
      <c r="I525" s="23">
        <v>200</v>
      </c>
      <c r="J525" s="24">
        <v>0.16</v>
      </c>
      <c r="K525" s="24">
        <v>0.14000000000000001</v>
      </c>
      <c r="L525" s="24">
        <v>12.64</v>
      </c>
      <c r="M525" s="25">
        <v>52.46</v>
      </c>
      <c r="N525" s="23">
        <v>200</v>
      </c>
      <c r="O525" s="24">
        <v>0.16</v>
      </c>
      <c r="P525" s="24">
        <v>0.14000000000000001</v>
      </c>
      <c r="Q525" s="24">
        <v>12.64</v>
      </c>
      <c r="R525" s="25">
        <v>52.46</v>
      </c>
    </row>
    <row r="526" spans="2:18">
      <c r="B526" s="22"/>
      <c r="C526" s="161" t="s">
        <v>39</v>
      </c>
      <c r="D526" s="23">
        <v>60</v>
      </c>
      <c r="E526" s="24">
        <v>4.4550000000000001</v>
      </c>
      <c r="F526" s="24">
        <v>0.81</v>
      </c>
      <c r="G526" s="24">
        <v>35.1</v>
      </c>
      <c r="H526" s="25">
        <v>121.95</v>
      </c>
      <c r="I526" s="23">
        <v>60</v>
      </c>
      <c r="J526" s="24">
        <v>4.46</v>
      </c>
      <c r="K526" s="24">
        <v>0.81</v>
      </c>
      <c r="L526" s="24">
        <v>35.1</v>
      </c>
      <c r="M526" s="25">
        <v>121.95</v>
      </c>
      <c r="N526" s="23">
        <v>60</v>
      </c>
      <c r="O526" s="24">
        <v>4.46</v>
      </c>
      <c r="P526" s="24">
        <v>0.81</v>
      </c>
      <c r="Q526" s="24">
        <v>35.1</v>
      </c>
      <c r="R526" s="25">
        <v>121.95</v>
      </c>
    </row>
    <row r="527" spans="2:18" ht="33.75" thickBot="1">
      <c r="B527" s="22"/>
      <c r="C527" s="190"/>
      <c r="D527" s="76"/>
      <c r="E527" s="77"/>
      <c r="F527" s="77"/>
      <c r="G527" s="77"/>
      <c r="H527" s="79"/>
      <c r="I527" s="76"/>
      <c r="J527" s="77"/>
      <c r="K527" s="77"/>
      <c r="L527" s="77"/>
      <c r="M527" s="79"/>
      <c r="N527" s="76"/>
      <c r="O527" s="77"/>
      <c r="P527" s="77"/>
      <c r="Q527" s="77"/>
      <c r="R527" s="79"/>
    </row>
    <row r="528" spans="2:18" ht="33.75" thickBot="1">
      <c r="B528" s="32"/>
      <c r="C528" s="193" t="s">
        <v>208</v>
      </c>
      <c r="D528" s="194">
        <f>H528/H544*100</f>
        <v>34.444078932127461</v>
      </c>
      <c r="E528" s="177">
        <f>SUM(E521:E527)</f>
        <v>28.125</v>
      </c>
      <c r="F528" s="177">
        <f>SUM(F521:F527)</f>
        <v>25.47</v>
      </c>
      <c r="G528" s="178">
        <f>SUM(G521:G527)</f>
        <v>109.96000000000001</v>
      </c>
      <c r="H528" s="179">
        <f>SUM(H521:H527)</f>
        <v>743.41000000000008</v>
      </c>
      <c r="I528" s="195">
        <f>M528/M544*100</f>
        <v>34.818327109052653</v>
      </c>
      <c r="J528" s="177">
        <f>SUM(J521:J527)</f>
        <v>31.73</v>
      </c>
      <c r="K528" s="177">
        <f>SUM(K521:K527)</f>
        <v>29.63</v>
      </c>
      <c r="L528" s="178">
        <f>SUM(L521:L527)</f>
        <v>124.37</v>
      </c>
      <c r="M528" s="196">
        <f>SUM(M521:M527)</f>
        <v>854.01</v>
      </c>
      <c r="N528" s="194">
        <f>R528/R544*100</f>
        <v>33.467527777187648</v>
      </c>
      <c r="O528" s="177">
        <f>SUM(O521:O527)</f>
        <v>37.65</v>
      </c>
      <c r="P528" s="177">
        <f>SUM(P521:P527)</f>
        <v>34.590000000000003</v>
      </c>
      <c r="Q528" s="178">
        <f>SUM(Q521:Q527)</f>
        <v>130.05000000000001</v>
      </c>
      <c r="R528" s="179">
        <f>SUM(R521:R527)</f>
        <v>945.21</v>
      </c>
    </row>
    <row r="529" spans="2:18">
      <c r="B529" s="22"/>
      <c r="C529" s="212"/>
      <c r="D529" s="218"/>
      <c r="E529" s="259"/>
      <c r="F529" s="259"/>
      <c r="G529" s="259"/>
      <c r="H529" s="260"/>
      <c r="I529" s="231"/>
      <c r="J529" s="259"/>
      <c r="K529" s="259"/>
      <c r="L529" s="259"/>
      <c r="M529" s="224"/>
      <c r="N529" s="218"/>
      <c r="O529" s="259"/>
      <c r="P529" s="259"/>
      <c r="Q529" s="259"/>
      <c r="R529" s="260"/>
    </row>
    <row r="530" spans="2:18">
      <c r="B530" s="22" t="s">
        <v>304</v>
      </c>
      <c r="C530" s="161" t="s">
        <v>305</v>
      </c>
      <c r="D530" s="23">
        <v>90</v>
      </c>
      <c r="E530" s="24">
        <v>12.5</v>
      </c>
      <c r="F530" s="24">
        <v>6</v>
      </c>
      <c r="G530" s="24">
        <v>8.5</v>
      </c>
      <c r="H530" s="25">
        <v>151.69999999999999</v>
      </c>
      <c r="I530" s="162">
        <v>100</v>
      </c>
      <c r="J530" s="24">
        <v>13.9</v>
      </c>
      <c r="K530" s="24">
        <v>6.7</v>
      </c>
      <c r="L530" s="24">
        <v>9.4</v>
      </c>
      <c r="M530" s="163">
        <v>168.9</v>
      </c>
      <c r="N530" s="23">
        <v>100</v>
      </c>
      <c r="O530" s="24">
        <v>13.9</v>
      </c>
      <c r="P530" s="24">
        <v>6.7</v>
      </c>
      <c r="Q530" s="24">
        <v>9.4</v>
      </c>
      <c r="R530" s="25">
        <v>168.9</v>
      </c>
    </row>
    <row r="531" spans="2:18">
      <c r="B531" s="22" t="s">
        <v>239</v>
      </c>
      <c r="C531" s="161" t="s">
        <v>369</v>
      </c>
      <c r="D531" s="23">
        <v>200</v>
      </c>
      <c r="E531" s="225">
        <v>4.8</v>
      </c>
      <c r="F531" s="225">
        <v>6.4</v>
      </c>
      <c r="G531" s="225">
        <v>19</v>
      </c>
      <c r="H531" s="226">
        <v>152</v>
      </c>
      <c r="I531" s="162">
        <v>200</v>
      </c>
      <c r="J531" s="225">
        <v>4.8</v>
      </c>
      <c r="K531" s="225">
        <v>6.4</v>
      </c>
      <c r="L531" s="225">
        <v>19</v>
      </c>
      <c r="M531" s="227">
        <v>152</v>
      </c>
      <c r="N531" s="23">
        <v>200</v>
      </c>
      <c r="O531" s="225">
        <v>4.8</v>
      </c>
      <c r="P531" s="225">
        <v>6.4</v>
      </c>
      <c r="Q531" s="225">
        <v>19</v>
      </c>
      <c r="R531" s="226">
        <v>152</v>
      </c>
    </row>
    <row r="532" spans="2:18">
      <c r="B532" s="22" t="s">
        <v>444</v>
      </c>
      <c r="C532" s="161" t="s">
        <v>445</v>
      </c>
      <c r="D532" s="23" t="s">
        <v>446</v>
      </c>
      <c r="E532" s="24">
        <v>0.25</v>
      </c>
      <c r="F532" s="24">
        <v>0.05</v>
      </c>
      <c r="G532" s="24">
        <v>12</v>
      </c>
      <c r="H532" s="25">
        <v>51.5</v>
      </c>
      <c r="I532" s="162" t="s">
        <v>446</v>
      </c>
      <c r="J532" s="24">
        <v>0.25</v>
      </c>
      <c r="K532" s="24">
        <v>0.05</v>
      </c>
      <c r="L532" s="24">
        <v>12</v>
      </c>
      <c r="M532" s="163">
        <v>51.5</v>
      </c>
      <c r="N532" s="23" t="s">
        <v>446</v>
      </c>
      <c r="O532" s="24">
        <v>0.25</v>
      </c>
      <c r="P532" s="24">
        <v>0.05</v>
      </c>
      <c r="Q532" s="24">
        <v>12</v>
      </c>
      <c r="R532" s="25">
        <v>51.5</v>
      </c>
    </row>
    <row r="533" spans="2:18">
      <c r="B533" s="22"/>
      <c r="C533" s="161" t="s">
        <v>39</v>
      </c>
      <c r="D533" s="23">
        <v>30</v>
      </c>
      <c r="E533" s="24">
        <v>1.98</v>
      </c>
      <c r="F533" s="24">
        <v>0.36</v>
      </c>
      <c r="G533" s="24">
        <v>15.6</v>
      </c>
      <c r="H533" s="25">
        <v>54.2</v>
      </c>
      <c r="I533" s="162">
        <v>30</v>
      </c>
      <c r="J533" s="24">
        <v>1.98</v>
      </c>
      <c r="K533" s="24">
        <v>0.36</v>
      </c>
      <c r="L533" s="24">
        <v>15.6</v>
      </c>
      <c r="M533" s="163">
        <v>54.2</v>
      </c>
      <c r="N533" s="23">
        <v>45</v>
      </c>
      <c r="O533" s="24">
        <v>2.97</v>
      </c>
      <c r="P533" s="24">
        <v>0.54</v>
      </c>
      <c r="Q533" s="24">
        <v>23.4</v>
      </c>
      <c r="R533" s="25">
        <v>81.3</v>
      </c>
    </row>
    <row r="534" spans="2:18">
      <c r="B534" s="22"/>
      <c r="C534" s="161" t="s">
        <v>181</v>
      </c>
      <c r="D534" s="23">
        <v>30</v>
      </c>
      <c r="E534" s="24">
        <v>2.34</v>
      </c>
      <c r="F534" s="24">
        <f>K534/4*3</f>
        <v>0.31500000000000006</v>
      </c>
      <c r="G534" s="24">
        <v>14.68</v>
      </c>
      <c r="H534" s="25">
        <v>73.2</v>
      </c>
      <c r="I534" s="162">
        <v>30</v>
      </c>
      <c r="J534" s="24">
        <v>2.34</v>
      </c>
      <c r="K534" s="24">
        <v>0.42000000000000004</v>
      </c>
      <c r="L534" s="24">
        <v>14.68</v>
      </c>
      <c r="M534" s="163">
        <v>73.2</v>
      </c>
      <c r="N534" s="23">
        <v>60</v>
      </c>
      <c r="O534" s="24">
        <v>4.68</v>
      </c>
      <c r="P534" s="24">
        <v>0.84</v>
      </c>
      <c r="Q534" s="24">
        <v>29.36</v>
      </c>
      <c r="R534" s="25">
        <v>219.6</v>
      </c>
    </row>
    <row r="535" spans="2:18" ht="33.75" thickBot="1">
      <c r="B535" s="22"/>
      <c r="C535" s="161"/>
      <c r="D535" s="76"/>
      <c r="E535" s="77"/>
      <c r="F535" s="77"/>
      <c r="G535" s="77"/>
      <c r="H535" s="79"/>
      <c r="I535" s="191"/>
      <c r="J535" s="77"/>
      <c r="K535" s="77"/>
      <c r="L535" s="77"/>
      <c r="M535" s="78"/>
      <c r="N535" s="76"/>
      <c r="O535" s="77"/>
      <c r="P535" s="77"/>
      <c r="Q535" s="77"/>
      <c r="R535" s="79"/>
    </row>
    <row r="536" spans="2:18" ht="33.75" thickBot="1">
      <c r="B536" s="32"/>
      <c r="C536" s="193" t="s">
        <v>225</v>
      </c>
      <c r="D536" s="194">
        <f>H536/H544*100</f>
        <v>22.360087290518969</v>
      </c>
      <c r="E536" s="177">
        <f>SUM(E530:E535)</f>
        <v>21.87</v>
      </c>
      <c r="F536" s="177">
        <f>SUM(F530:F535)</f>
        <v>13.125</v>
      </c>
      <c r="G536" s="178">
        <f>SUM(G530:G535)</f>
        <v>69.78</v>
      </c>
      <c r="H536" s="179">
        <f>SUM(H530:H535)</f>
        <v>482.59999999999997</v>
      </c>
      <c r="I536" s="194">
        <f t="shared" ref="I536" si="52">M536/M544*100</f>
        <v>20.377044635431101</v>
      </c>
      <c r="J536" s="177">
        <f>SUM(J530:J535)</f>
        <v>23.27</v>
      </c>
      <c r="K536" s="177">
        <f>SUM(K530:K535)</f>
        <v>13.930000000000001</v>
      </c>
      <c r="L536" s="178">
        <f>SUM(L530:L535)</f>
        <v>70.680000000000007</v>
      </c>
      <c r="M536" s="179">
        <f>SUM(M530:M535)</f>
        <v>499.79999999999995</v>
      </c>
      <c r="N536" s="194">
        <f t="shared" ref="N536" si="53">R536/R544*100</f>
        <v>23.839873099502167</v>
      </c>
      <c r="O536" s="177">
        <f>SUM(O530:O535)</f>
        <v>26.599999999999998</v>
      </c>
      <c r="P536" s="177">
        <f>SUM(P530:P535)</f>
        <v>14.530000000000001</v>
      </c>
      <c r="Q536" s="178">
        <f>SUM(Q530:Q535)</f>
        <v>93.16</v>
      </c>
      <c r="R536" s="179">
        <f>SUM(R530:R535)</f>
        <v>673.3</v>
      </c>
    </row>
    <row r="537" spans="2:18">
      <c r="B537" s="22"/>
      <c r="C537" s="161"/>
      <c r="D537" s="184"/>
      <c r="E537" s="185"/>
      <c r="F537" s="185"/>
      <c r="G537" s="186"/>
      <c r="H537" s="187"/>
      <c r="I537" s="202"/>
      <c r="J537" s="207"/>
      <c r="K537" s="185"/>
      <c r="L537" s="166"/>
      <c r="M537" s="211"/>
      <c r="N537" s="184"/>
      <c r="O537" s="185"/>
      <c r="P537" s="185"/>
      <c r="Q537" s="185"/>
      <c r="R537" s="279"/>
    </row>
    <row r="538" spans="2:18">
      <c r="B538" s="22" t="s">
        <v>234</v>
      </c>
      <c r="C538" s="161" t="s">
        <v>48</v>
      </c>
      <c r="D538" s="23">
        <v>180</v>
      </c>
      <c r="E538" s="24">
        <v>5.04</v>
      </c>
      <c r="F538" s="24">
        <v>5.76</v>
      </c>
      <c r="G538" s="24">
        <v>7.38</v>
      </c>
      <c r="H538" s="25">
        <v>100.8</v>
      </c>
      <c r="I538" s="162">
        <v>180</v>
      </c>
      <c r="J538" s="24">
        <v>5.04</v>
      </c>
      <c r="K538" s="24">
        <v>5.76</v>
      </c>
      <c r="L538" s="24">
        <v>7.38</v>
      </c>
      <c r="M538" s="163">
        <v>100.8</v>
      </c>
      <c r="N538" s="23">
        <v>200</v>
      </c>
      <c r="O538" s="24">
        <v>5.6</v>
      </c>
      <c r="P538" s="24">
        <v>6.4</v>
      </c>
      <c r="Q538" s="24">
        <v>8.1999999999999993</v>
      </c>
      <c r="R538" s="25">
        <v>112</v>
      </c>
    </row>
    <row r="539" spans="2:18">
      <c r="B539" s="22"/>
      <c r="C539" s="161" t="s">
        <v>181</v>
      </c>
      <c r="D539" s="23">
        <v>20</v>
      </c>
      <c r="E539" s="24">
        <v>1.56</v>
      </c>
      <c r="F539" s="24">
        <v>0.21</v>
      </c>
      <c r="G539" s="24">
        <v>9.7899999999999991</v>
      </c>
      <c r="H539" s="25">
        <v>48.8</v>
      </c>
      <c r="I539" s="162">
        <v>20</v>
      </c>
      <c r="J539" s="24">
        <v>1.56</v>
      </c>
      <c r="K539" s="24">
        <v>0.21</v>
      </c>
      <c r="L539" s="24">
        <v>9.7899999999999991</v>
      </c>
      <c r="M539" s="163">
        <v>48.8</v>
      </c>
      <c r="N539" s="23">
        <v>20</v>
      </c>
      <c r="O539" s="24">
        <v>1.56</v>
      </c>
      <c r="P539" s="24">
        <v>0.21</v>
      </c>
      <c r="Q539" s="24">
        <v>9.7899999999999991</v>
      </c>
      <c r="R539" s="25">
        <v>48.8</v>
      </c>
    </row>
    <row r="540" spans="2:18">
      <c r="B540" s="22"/>
      <c r="C540" s="161" t="s">
        <v>150</v>
      </c>
      <c r="D540" s="23">
        <v>10</v>
      </c>
      <c r="E540" s="24">
        <v>0.08</v>
      </c>
      <c r="F540" s="24">
        <v>0</v>
      </c>
      <c r="G540" s="24">
        <v>8.0299999999999994</v>
      </c>
      <c r="H540" s="25">
        <v>31.4</v>
      </c>
      <c r="I540" s="162">
        <v>10</v>
      </c>
      <c r="J540" s="24">
        <v>0.08</v>
      </c>
      <c r="K540" s="24">
        <v>0</v>
      </c>
      <c r="L540" s="24">
        <v>8.0299999999999994</v>
      </c>
      <c r="M540" s="163">
        <v>31.4</v>
      </c>
      <c r="N540" s="23">
        <v>10</v>
      </c>
      <c r="O540" s="24">
        <v>0.08</v>
      </c>
      <c r="P540" s="24">
        <v>0</v>
      </c>
      <c r="Q540" s="24">
        <v>8.0299999999999994</v>
      </c>
      <c r="R540" s="25">
        <v>31.4</v>
      </c>
    </row>
    <row r="541" spans="2:18" ht="33.75" thickBot="1">
      <c r="B541" s="22"/>
      <c r="C541" s="161"/>
      <c r="D541" s="76"/>
      <c r="E541" s="77"/>
      <c r="F541" s="77"/>
      <c r="G541" s="78"/>
      <c r="H541" s="79"/>
      <c r="I541" s="202"/>
      <c r="J541" s="166"/>
      <c r="K541" s="77"/>
      <c r="L541" s="166"/>
      <c r="M541" s="211"/>
      <c r="N541" s="221"/>
      <c r="O541" s="192"/>
      <c r="P541" s="77"/>
      <c r="Q541" s="77"/>
      <c r="R541" s="248"/>
    </row>
    <row r="542" spans="2:18" ht="33.75" thickBot="1">
      <c r="B542" s="32"/>
      <c r="C542" s="193" t="s">
        <v>209</v>
      </c>
      <c r="D542" s="194">
        <f>H542/H544*100</f>
        <v>8.3861910476252266</v>
      </c>
      <c r="E542" s="177">
        <f>SUM(E538:E541)</f>
        <v>6.68</v>
      </c>
      <c r="F542" s="177">
        <f>SUM(F538:F541)</f>
        <v>5.97</v>
      </c>
      <c r="G542" s="178">
        <f>SUM(G538:G541)</f>
        <v>25.199999999999996</v>
      </c>
      <c r="H542" s="179">
        <f>SUM(H538:H541)</f>
        <v>181</v>
      </c>
      <c r="I542" s="194">
        <f>M542/M544*100</f>
        <v>7.3794419347999796</v>
      </c>
      <c r="J542" s="178">
        <f>SUM(J538:J541)</f>
        <v>6.68</v>
      </c>
      <c r="K542" s="196">
        <f>SUM(K538:K541)</f>
        <v>5.97</v>
      </c>
      <c r="L542" s="177">
        <f>SUM(L538:L541)</f>
        <v>25.199999999999996</v>
      </c>
      <c r="M542" s="196">
        <f>SUM(M538:M541)</f>
        <v>181</v>
      </c>
      <c r="N542" s="194">
        <f>R542/R544*100</f>
        <v>6.8053224561478052</v>
      </c>
      <c r="O542" s="196">
        <f>SUM(O538:O541)</f>
        <v>7.24</v>
      </c>
      <c r="P542" s="177">
        <f>SUM(P538:P541)</f>
        <v>6.61</v>
      </c>
      <c r="Q542" s="177">
        <f>SUM(Q538:Q541)</f>
        <v>26.019999999999996</v>
      </c>
      <c r="R542" s="210">
        <f>SUM(R538:R541)</f>
        <v>192.20000000000002</v>
      </c>
    </row>
    <row r="543" spans="2:18" ht="33.75" thickBot="1">
      <c r="B543" s="22"/>
      <c r="C543" s="197"/>
      <c r="D543" s="180"/>
      <c r="E543" s="177"/>
      <c r="F543" s="177"/>
      <c r="G543" s="178"/>
      <c r="H543" s="179"/>
      <c r="I543" s="180"/>
      <c r="J543" s="177"/>
      <c r="K543" s="196"/>
      <c r="L543" s="196"/>
      <c r="M543" s="196"/>
      <c r="N543" s="180"/>
      <c r="O543" s="177"/>
      <c r="P543" s="177"/>
      <c r="Q543" s="178"/>
      <c r="R543" s="179"/>
    </row>
    <row r="544" spans="2:18" ht="33.75" thickBot="1">
      <c r="B544" s="32"/>
      <c r="C544" s="193" t="s">
        <v>210</v>
      </c>
      <c r="D544" s="213">
        <f t="shared" ref="D544:R544" si="54">D513+D519+D528+D536+D542</f>
        <v>100.00000000000003</v>
      </c>
      <c r="E544" s="177">
        <f t="shared" si="54"/>
        <v>77.735000000000014</v>
      </c>
      <c r="F544" s="177">
        <f t="shared" si="54"/>
        <v>83.10499999999999</v>
      </c>
      <c r="G544" s="177">
        <f t="shared" si="54"/>
        <v>318.47999999999996</v>
      </c>
      <c r="H544" s="177">
        <f t="shared" si="54"/>
        <v>2158.31</v>
      </c>
      <c r="I544" s="213">
        <f t="shared" si="54"/>
        <v>100</v>
      </c>
      <c r="J544" s="177">
        <f t="shared" si="54"/>
        <v>85.93</v>
      </c>
      <c r="K544" s="177">
        <f t="shared" si="54"/>
        <v>95.98</v>
      </c>
      <c r="L544" s="177">
        <f t="shared" si="54"/>
        <v>353.4</v>
      </c>
      <c r="M544" s="177">
        <f t="shared" si="54"/>
        <v>2452.7600000000002</v>
      </c>
      <c r="N544" s="213">
        <f t="shared" si="54"/>
        <v>99.999999999999986</v>
      </c>
      <c r="O544" s="177">
        <f t="shared" si="54"/>
        <v>100.32</v>
      </c>
      <c r="P544" s="177">
        <f t="shared" si="54"/>
        <v>113.38000000000001</v>
      </c>
      <c r="Q544" s="177">
        <f t="shared" si="54"/>
        <v>391.43999999999994</v>
      </c>
      <c r="R544" s="179">
        <f t="shared" si="54"/>
        <v>2824.26</v>
      </c>
    </row>
    <row r="545" spans="2:18" ht="33.75" thickBot="1">
      <c r="B545" s="32"/>
      <c r="C545" s="193" t="s">
        <v>182</v>
      </c>
      <c r="D545" s="214"/>
      <c r="E545" s="178"/>
      <c r="F545" s="178"/>
      <c r="G545" s="178"/>
      <c r="H545" s="210">
        <v>2100</v>
      </c>
      <c r="I545" s="215"/>
      <c r="J545" s="178"/>
      <c r="K545" s="178"/>
      <c r="L545" s="178"/>
      <c r="M545" s="178">
        <v>2400</v>
      </c>
      <c r="N545" s="214"/>
      <c r="O545" s="178"/>
      <c r="P545" s="178"/>
      <c r="Q545" s="178"/>
      <c r="R545" s="210">
        <v>2800</v>
      </c>
    </row>
    <row r="546" spans="2:18" ht="33.75" thickBot="1">
      <c r="B546" s="54"/>
      <c r="C546" s="193" t="s">
        <v>18</v>
      </c>
      <c r="D546" s="214"/>
      <c r="E546" s="286">
        <v>1</v>
      </c>
      <c r="F546" s="286">
        <f>F544/E544</f>
        <v>1.0690808516112431</v>
      </c>
      <c r="G546" s="286">
        <f>G544/E544</f>
        <v>4.0969962050556363</v>
      </c>
      <c r="H546" s="287"/>
      <c r="I546" s="214"/>
      <c r="J546" s="286">
        <v>1</v>
      </c>
      <c r="K546" s="286">
        <f t="shared" ref="K546" si="55">K544/J544</f>
        <v>1.1169556615850109</v>
      </c>
      <c r="L546" s="286">
        <f t="shared" ref="L546" si="56">L544/J544</f>
        <v>4.1126498312580004</v>
      </c>
      <c r="M546" s="287"/>
      <c r="N546" s="214"/>
      <c r="O546" s="286">
        <v>1</v>
      </c>
      <c r="P546" s="286">
        <f t="shared" ref="P546" si="57">P544/O544</f>
        <v>1.1301834130781501</v>
      </c>
      <c r="Q546" s="286">
        <f t="shared" ref="Q546" si="58">Q544/O544</f>
        <v>3.901913875598086</v>
      </c>
      <c r="R546" s="287"/>
    </row>
    <row r="547" spans="2:18">
      <c r="C547" s="209"/>
      <c r="D547" s="280"/>
      <c r="E547" s="200"/>
      <c r="F547" s="200"/>
      <c r="G547" s="200"/>
      <c r="H547" s="200"/>
      <c r="I547" s="280"/>
      <c r="J547" s="200"/>
      <c r="K547" s="200"/>
      <c r="L547" s="200"/>
      <c r="M547" s="200"/>
      <c r="N547" s="280"/>
      <c r="O547" s="200"/>
      <c r="P547" s="200"/>
      <c r="Q547" s="200"/>
      <c r="R547" s="200"/>
    </row>
    <row r="548" spans="2:18" ht="33.75" thickBot="1">
      <c r="C548" s="165"/>
      <c r="D548" s="165"/>
      <c r="E548" s="166"/>
      <c r="F548" s="166"/>
      <c r="G548" s="166"/>
      <c r="H548" s="166"/>
      <c r="I548" s="167"/>
      <c r="J548" s="168"/>
      <c r="K548" s="168"/>
      <c r="L548" s="168"/>
      <c r="M548" s="168"/>
      <c r="N548" s="167"/>
      <c r="O548" s="168"/>
      <c r="P548" s="168"/>
      <c r="Q548" s="168"/>
      <c r="R548" s="168"/>
    </row>
    <row r="549" spans="2:18" ht="27" customHeight="1" thickBot="1">
      <c r="B549" s="327" t="s">
        <v>306</v>
      </c>
      <c r="C549" s="169" t="s">
        <v>36</v>
      </c>
      <c r="D549" s="170"/>
      <c r="E549" s="170"/>
      <c r="F549" s="170"/>
      <c r="G549" s="170"/>
      <c r="H549" s="170" t="s">
        <v>19</v>
      </c>
      <c r="I549" s="170"/>
      <c r="J549" s="170"/>
      <c r="K549" s="170"/>
      <c r="L549" s="170"/>
      <c r="M549" s="170"/>
      <c r="N549" s="170"/>
      <c r="O549" s="170"/>
      <c r="P549" s="170"/>
      <c r="Q549" s="170"/>
      <c r="R549" s="171"/>
    </row>
    <row r="550" spans="2:18" ht="33.75" thickBot="1">
      <c r="B550" s="328"/>
      <c r="C550" s="235"/>
      <c r="D550" s="11"/>
      <c r="E550" s="11"/>
      <c r="F550" s="12" t="s">
        <v>152</v>
      </c>
      <c r="G550" s="12"/>
      <c r="H550" s="173"/>
      <c r="I550" s="11"/>
      <c r="J550" s="11"/>
      <c r="K550" s="12" t="s">
        <v>153</v>
      </c>
      <c r="L550" s="12"/>
      <c r="M550" s="173"/>
      <c r="N550" s="11"/>
      <c r="O550" s="11"/>
      <c r="P550" s="12" t="s">
        <v>154</v>
      </c>
      <c r="Q550" s="12"/>
      <c r="R550" s="173"/>
    </row>
    <row r="551" spans="2:18" ht="36" customHeight="1" thickBot="1">
      <c r="B551" s="329"/>
      <c r="C551" s="235" t="s">
        <v>28</v>
      </c>
      <c r="D551" s="176" t="s">
        <v>37</v>
      </c>
      <c r="E551" s="177" t="s">
        <v>68</v>
      </c>
      <c r="F551" s="177" t="s">
        <v>69</v>
      </c>
      <c r="G551" s="178" t="s">
        <v>70</v>
      </c>
      <c r="H551" s="179" t="s">
        <v>72</v>
      </c>
      <c r="I551" s="180" t="s">
        <v>37</v>
      </c>
      <c r="J551" s="177" t="s">
        <v>68</v>
      </c>
      <c r="K551" s="177" t="s">
        <v>69</v>
      </c>
      <c r="L551" s="178" t="s">
        <v>70</v>
      </c>
      <c r="M551" s="179" t="s">
        <v>72</v>
      </c>
      <c r="N551" s="76" t="s">
        <v>37</v>
      </c>
      <c r="O551" s="181" t="s">
        <v>68</v>
      </c>
      <c r="P551" s="181" t="s">
        <v>69</v>
      </c>
      <c r="Q551" s="182" t="s">
        <v>70</v>
      </c>
      <c r="R551" s="183" t="s">
        <v>72</v>
      </c>
    </row>
    <row r="552" spans="2:18">
      <c r="B552" s="18"/>
      <c r="C552" s="212"/>
      <c r="D552" s="184"/>
      <c r="E552" s="185"/>
      <c r="F552" s="185"/>
      <c r="G552" s="186"/>
      <c r="H552" s="187"/>
      <c r="I552" s="188"/>
      <c r="J552" s="185"/>
      <c r="K552" s="185"/>
      <c r="L552" s="185"/>
      <c r="M552" s="189"/>
      <c r="N552" s="184"/>
      <c r="O552" s="185"/>
      <c r="P552" s="185"/>
      <c r="Q552" s="185"/>
      <c r="R552" s="187"/>
    </row>
    <row r="553" spans="2:18">
      <c r="B553" s="22" t="s">
        <v>287</v>
      </c>
      <c r="C553" s="161" t="s">
        <v>67</v>
      </c>
      <c r="D553" s="23" t="s">
        <v>213</v>
      </c>
      <c r="E553" s="24">
        <v>25.2</v>
      </c>
      <c r="F553" s="24">
        <v>12.42</v>
      </c>
      <c r="G553" s="24">
        <v>42.48</v>
      </c>
      <c r="H553" s="25">
        <v>381.6</v>
      </c>
      <c r="I553" s="162" t="s">
        <v>213</v>
      </c>
      <c r="J553" s="24">
        <v>25.2</v>
      </c>
      <c r="K553" s="24">
        <v>12.42</v>
      </c>
      <c r="L553" s="24">
        <v>42.48</v>
      </c>
      <c r="M553" s="163">
        <v>381.6</v>
      </c>
      <c r="N553" s="23" t="s">
        <v>59</v>
      </c>
      <c r="O553" s="24">
        <v>28</v>
      </c>
      <c r="P553" s="24">
        <v>13.8</v>
      </c>
      <c r="Q553" s="24">
        <v>47.2</v>
      </c>
      <c r="R553" s="25">
        <v>424</v>
      </c>
    </row>
    <row r="554" spans="2:18">
      <c r="B554" s="22" t="s">
        <v>397</v>
      </c>
      <c r="C554" s="161" t="s">
        <v>439</v>
      </c>
      <c r="D554" s="23">
        <v>200</v>
      </c>
      <c r="E554" s="24">
        <v>5.2</v>
      </c>
      <c r="F554" s="24">
        <v>4.46</v>
      </c>
      <c r="G554" s="24">
        <v>22.1</v>
      </c>
      <c r="H554" s="25">
        <v>149.34</v>
      </c>
      <c r="I554" s="162">
        <v>200</v>
      </c>
      <c r="J554" s="24">
        <v>5.2</v>
      </c>
      <c r="K554" s="24">
        <v>4.46</v>
      </c>
      <c r="L554" s="24">
        <v>22.1</v>
      </c>
      <c r="M554" s="163">
        <v>149.34</v>
      </c>
      <c r="N554" s="23">
        <v>200</v>
      </c>
      <c r="O554" s="24">
        <v>5.2</v>
      </c>
      <c r="P554" s="24">
        <v>4.46</v>
      </c>
      <c r="Q554" s="24">
        <v>22.1</v>
      </c>
      <c r="R554" s="25">
        <v>149.34</v>
      </c>
    </row>
    <row r="555" spans="2:18">
      <c r="B555" s="22"/>
      <c r="C555" s="161" t="s">
        <v>181</v>
      </c>
      <c r="D555" s="23">
        <v>20</v>
      </c>
      <c r="E555" s="24">
        <v>1.56</v>
      </c>
      <c r="F555" s="24">
        <v>0.21</v>
      </c>
      <c r="G555" s="24">
        <v>9.7899999999999991</v>
      </c>
      <c r="H555" s="25">
        <v>48.8</v>
      </c>
      <c r="I555" s="162">
        <v>20</v>
      </c>
      <c r="J555" s="24">
        <v>1.56</v>
      </c>
      <c r="K555" s="24">
        <v>0.21</v>
      </c>
      <c r="L555" s="24">
        <v>9.7899999999999991</v>
      </c>
      <c r="M555" s="163">
        <v>48.8</v>
      </c>
      <c r="N555" s="23">
        <v>30</v>
      </c>
      <c r="O555" s="24">
        <v>2.34</v>
      </c>
      <c r="P555" s="24">
        <v>0.42000000000000004</v>
      </c>
      <c r="Q555" s="24">
        <v>14.68</v>
      </c>
      <c r="R555" s="25">
        <v>73.2</v>
      </c>
    </row>
    <row r="556" spans="2:18">
      <c r="B556" s="22" t="s">
        <v>246</v>
      </c>
      <c r="C556" s="161" t="s">
        <v>44</v>
      </c>
      <c r="D556" s="23">
        <v>5</v>
      </c>
      <c r="E556" s="24">
        <v>0.05</v>
      </c>
      <c r="F556" s="24">
        <v>3.55</v>
      </c>
      <c r="G556" s="24">
        <v>0</v>
      </c>
      <c r="H556" s="25">
        <v>35</v>
      </c>
      <c r="I556" s="162">
        <v>5</v>
      </c>
      <c r="J556" s="24">
        <v>0.05</v>
      </c>
      <c r="K556" s="24">
        <v>3.55</v>
      </c>
      <c r="L556" s="24">
        <v>0</v>
      </c>
      <c r="M556" s="163">
        <v>35</v>
      </c>
      <c r="N556" s="23">
        <v>10</v>
      </c>
      <c r="O556" s="24">
        <v>0.1</v>
      </c>
      <c r="P556" s="24">
        <v>7.1</v>
      </c>
      <c r="Q556" s="24">
        <v>0</v>
      </c>
      <c r="R556" s="25">
        <v>70</v>
      </c>
    </row>
    <row r="557" spans="2:18" ht="33.75" thickBot="1">
      <c r="B557" s="22"/>
      <c r="C557" s="190"/>
      <c r="D557" s="76"/>
      <c r="E557" s="77"/>
      <c r="F557" s="77"/>
      <c r="G557" s="77"/>
      <c r="H557" s="79"/>
      <c r="I557" s="191"/>
      <c r="J557" s="77"/>
      <c r="K557" s="77"/>
      <c r="L557" s="77"/>
      <c r="M557" s="192"/>
      <c r="N557" s="76"/>
      <c r="O557" s="77"/>
      <c r="P557" s="77"/>
      <c r="Q557" s="77"/>
      <c r="R557" s="79"/>
    </row>
    <row r="558" spans="2:18" ht="33.75" thickBot="1">
      <c r="B558" s="32"/>
      <c r="C558" s="193" t="s">
        <v>221</v>
      </c>
      <c r="D558" s="194">
        <f>H558/H589*100</f>
        <v>25.479760927772666</v>
      </c>
      <c r="E558" s="177">
        <f>SUM(E553:E557)</f>
        <v>32.01</v>
      </c>
      <c r="F558" s="177">
        <f>SUM(F553:F557)</f>
        <v>20.64</v>
      </c>
      <c r="G558" s="178">
        <f>SUM(G553:G557)</f>
        <v>74.37</v>
      </c>
      <c r="H558" s="179">
        <f>SUM(H553:H557)</f>
        <v>614.74</v>
      </c>
      <c r="I558" s="195">
        <f>M558/M589*100</f>
        <v>24.451303427812295</v>
      </c>
      <c r="J558" s="177">
        <f>SUM(J553:J557)</f>
        <v>32.01</v>
      </c>
      <c r="K558" s="177">
        <f>SUM(K553:K557)</f>
        <v>20.64</v>
      </c>
      <c r="L558" s="178">
        <f>SUM(L553:L557)</f>
        <v>74.37</v>
      </c>
      <c r="M558" s="196">
        <f>SUM(M553:M557)</f>
        <v>614.74</v>
      </c>
      <c r="N558" s="194">
        <f>R558/R589*100</f>
        <v>24.755738588466166</v>
      </c>
      <c r="O558" s="177">
        <f>SUM(O553:O557)</f>
        <v>35.640000000000008</v>
      </c>
      <c r="P558" s="177">
        <f>SUM(P553:P557)</f>
        <v>25.78</v>
      </c>
      <c r="Q558" s="178">
        <f>SUM(Q553:Q557)</f>
        <v>83.980000000000018</v>
      </c>
      <c r="R558" s="179">
        <f>SUM(R553:R557)</f>
        <v>716.54000000000008</v>
      </c>
    </row>
    <row r="559" spans="2:18">
      <c r="B559" s="22"/>
      <c r="C559" s="197"/>
      <c r="D559" s="218"/>
      <c r="E559" s="204"/>
      <c r="F559" s="205"/>
      <c r="G559" s="204"/>
      <c r="H559" s="219"/>
      <c r="I559" s="231"/>
      <c r="J559" s="204"/>
      <c r="K559" s="205"/>
      <c r="L559" s="204"/>
      <c r="M559" s="205"/>
      <c r="N559" s="218"/>
      <c r="O559" s="204"/>
      <c r="P559" s="205"/>
      <c r="Q559" s="204"/>
      <c r="R559" s="219"/>
    </row>
    <row r="560" spans="2:18">
      <c r="B560" s="22" t="s">
        <v>234</v>
      </c>
      <c r="C560" s="161" t="s">
        <v>53</v>
      </c>
      <c r="D560" s="23">
        <v>200</v>
      </c>
      <c r="E560" s="24">
        <v>5.2</v>
      </c>
      <c r="F560" s="24">
        <v>5.6</v>
      </c>
      <c r="G560" s="24">
        <v>8.6</v>
      </c>
      <c r="H560" s="25">
        <v>104</v>
      </c>
      <c r="I560" s="162">
        <v>200</v>
      </c>
      <c r="J560" s="24">
        <v>5.2</v>
      </c>
      <c r="K560" s="24">
        <v>5.6</v>
      </c>
      <c r="L560" s="24">
        <v>8.6</v>
      </c>
      <c r="M560" s="163">
        <v>104</v>
      </c>
      <c r="N560" s="23">
        <v>200</v>
      </c>
      <c r="O560" s="24">
        <v>5.2</v>
      </c>
      <c r="P560" s="24">
        <v>5.6</v>
      </c>
      <c r="Q560" s="24">
        <v>8.6</v>
      </c>
      <c r="R560" s="25">
        <v>104</v>
      </c>
    </row>
    <row r="561" spans="2:18">
      <c r="B561" s="22" t="s">
        <v>388</v>
      </c>
      <c r="C561" s="161" t="s">
        <v>431</v>
      </c>
      <c r="D561" s="23">
        <v>100</v>
      </c>
      <c r="E561" s="24">
        <v>4.7300000000000004</v>
      </c>
      <c r="F561" s="24">
        <v>4.7300000000000004</v>
      </c>
      <c r="G561" s="24">
        <v>37</v>
      </c>
      <c r="H561" s="25">
        <v>208</v>
      </c>
      <c r="I561" s="162">
        <v>100</v>
      </c>
      <c r="J561" s="24">
        <v>4.7300000000000004</v>
      </c>
      <c r="K561" s="24">
        <v>4.7300000000000004</v>
      </c>
      <c r="L561" s="24">
        <v>37</v>
      </c>
      <c r="M561" s="163">
        <v>208</v>
      </c>
      <c r="N561" s="23">
        <v>150</v>
      </c>
      <c r="O561" s="24">
        <v>7.1</v>
      </c>
      <c r="P561" s="24">
        <v>7.1</v>
      </c>
      <c r="Q561" s="24">
        <v>55.5</v>
      </c>
      <c r="R561" s="25">
        <v>312</v>
      </c>
    </row>
    <row r="562" spans="2:18" ht="33.75" thickBot="1">
      <c r="B562" s="22"/>
      <c r="C562" s="197"/>
      <c r="D562" s="197"/>
      <c r="E562" s="199"/>
      <c r="F562" s="200"/>
      <c r="G562" s="199"/>
      <c r="H562" s="220"/>
      <c r="I562" s="209"/>
      <c r="J562" s="199"/>
      <c r="K562" s="200"/>
      <c r="L562" s="199"/>
      <c r="M562" s="200"/>
      <c r="N562" s="221"/>
      <c r="O562" s="181"/>
      <c r="P562" s="182"/>
      <c r="Q562" s="181"/>
      <c r="R562" s="222"/>
    </row>
    <row r="563" spans="2:18" ht="33.75" thickBot="1">
      <c r="B563" s="32"/>
      <c r="C563" s="193" t="s">
        <v>224</v>
      </c>
      <c r="D563" s="194">
        <f>H563/H589*100</f>
        <v>12.931784834995399</v>
      </c>
      <c r="E563" s="177">
        <f>SUM(E560:E562)</f>
        <v>9.93</v>
      </c>
      <c r="F563" s="178">
        <f>SUM(F560:F562)</f>
        <v>10.33</v>
      </c>
      <c r="G563" s="177">
        <f>SUM(G560:G562)</f>
        <v>45.6</v>
      </c>
      <c r="H563" s="210">
        <f>SUM(H560:H562)</f>
        <v>312</v>
      </c>
      <c r="I563" s="195">
        <f>M563/M589*100</f>
        <v>12.409810113995244</v>
      </c>
      <c r="J563" s="177">
        <f>SUM(J560:J562)</f>
        <v>9.93</v>
      </c>
      <c r="K563" s="178">
        <f>SUM(K560:K562)</f>
        <v>10.33</v>
      </c>
      <c r="L563" s="177">
        <f>SUM(L560:L562)</f>
        <v>45.6</v>
      </c>
      <c r="M563" s="178">
        <f>SUM(M560:M562)</f>
        <v>312</v>
      </c>
      <c r="N563" s="194">
        <f>R563/R589*100</f>
        <v>14.372382913447851</v>
      </c>
      <c r="O563" s="177">
        <f>SUM(O560:O562)</f>
        <v>12.3</v>
      </c>
      <c r="P563" s="178">
        <f>SUM(P560:P562)</f>
        <v>12.7</v>
      </c>
      <c r="Q563" s="177">
        <f>SUM(Q560:Q562)</f>
        <v>64.099999999999994</v>
      </c>
      <c r="R563" s="210">
        <f>SUM(R560:R562)</f>
        <v>416</v>
      </c>
    </row>
    <row r="564" spans="2:18">
      <c r="B564" s="22"/>
      <c r="C564" s="161"/>
      <c r="D564" s="218"/>
      <c r="E564" s="185"/>
      <c r="F564" s="185"/>
      <c r="G564" s="185"/>
      <c r="H564" s="189"/>
      <c r="I564" s="184"/>
      <c r="J564" s="185"/>
      <c r="K564" s="185"/>
      <c r="L564" s="185"/>
      <c r="M564" s="187"/>
      <c r="N564" s="188"/>
      <c r="O564" s="185"/>
      <c r="P564" s="185"/>
      <c r="Q564" s="185"/>
      <c r="R564" s="187"/>
    </row>
    <row r="565" spans="2:18">
      <c r="B565" s="22" t="s">
        <v>397</v>
      </c>
      <c r="C565" s="161" t="s">
        <v>464</v>
      </c>
      <c r="D565" s="23">
        <v>50</v>
      </c>
      <c r="E565" s="24">
        <v>1</v>
      </c>
      <c r="F565" s="24">
        <v>0</v>
      </c>
      <c r="G565" s="24">
        <v>5.56</v>
      </c>
      <c r="H565" s="163">
        <v>25</v>
      </c>
      <c r="I565" s="23">
        <v>50</v>
      </c>
      <c r="J565" s="24">
        <v>1</v>
      </c>
      <c r="K565" s="24">
        <v>0</v>
      </c>
      <c r="L565" s="24">
        <v>5.56</v>
      </c>
      <c r="M565" s="25">
        <v>25</v>
      </c>
      <c r="N565" s="162">
        <v>50</v>
      </c>
      <c r="O565" s="24">
        <v>1</v>
      </c>
      <c r="P565" s="24">
        <v>0</v>
      </c>
      <c r="Q565" s="24">
        <v>5.56</v>
      </c>
      <c r="R565" s="25">
        <v>25</v>
      </c>
    </row>
    <row r="566" spans="2:18">
      <c r="B566" s="22" t="s">
        <v>248</v>
      </c>
      <c r="C566" s="161" t="s">
        <v>501</v>
      </c>
      <c r="D566" s="23">
        <v>250</v>
      </c>
      <c r="E566" s="24">
        <v>2</v>
      </c>
      <c r="F566" s="24">
        <v>5.75</v>
      </c>
      <c r="G566" s="24">
        <v>11.75</v>
      </c>
      <c r="H566" s="163">
        <v>107.5</v>
      </c>
      <c r="I566" s="23">
        <v>300</v>
      </c>
      <c r="J566" s="24">
        <v>2.4</v>
      </c>
      <c r="K566" s="24">
        <v>6.9</v>
      </c>
      <c r="L566" s="24">
        <v>14.1</v>
      </c>
      <c r="M566" s="25">
        <v>129</v>
      </c>
      <c r="N566" s="162">
        <v>350</v>
      </c>
      <c r="O566" s="24">
        <v>2.8</v>
      </c>
      <c r="P566" s="24">
        <v>8.0500000000000007</v>
      </c>
      <c r="Q566" s="24">
        <v>16.45</v>
      </c>
      <c r="R566" s="25">
        <v>150.5</v>
      </c>
    </row>
    <row r="567" spans="2:18">
      <c r="B567" s="22"/>
      <c r="C567" s="161" t="s">
        <v>215</v>
      </c>
      <c r="D567" s="23">
        <v>5</v>
      </c>
      <c r="E567" s="24">
        <v>0.13</v>
      </c>
      <c r="F567" s="24">
        <v>0.8</v>
      </c>
      <c r="G567" s="24">
        <v>0.14000000000000001</v>
      </c>
      <c r="H567" s="163">
        <v>8.5</v>
      </c>
      <c r="I567" s="23">
        <v>6</v>
      </c>
      <c r="J567" s="24">
        <v>0.16</v>
      </c>
      <c r="K567" s="24">
        <v>0.96</v>
      </c>
      <c r="L567" s="24">
        <v>0.17</v>
      </c>
      <c r="M567" s="25">
        <v>10.199999999999999</v>
      </c>
      <c r="N567" s="162">
        <v>7</v>
      </c>
      <c r="O567" s="24">
        <v>0.19</v>
      </c>
      <c r="P567" s="24">
        <v>1.1200000000000001</v>
      </c>
      <c r="Q567" s="24">
        <v>0.2</v>
      </c>
      <c r="R567" s="25">
        <v>11.9</v>
      </c>
    </row>
    <row r="568" spans="2:18" ht="66">
      <c r="B568" s="22" t="s">
        <v>417</v>
      </c>
      <c r="C568" s="103" t="s">
        <v>509</v>
      </c>
      <c r="D568" s="23" t="s">
        <v>508</v>
      </c>
      <c r="E568" s="24">
        <v>12.69</v>
      </c>
      <c r="F568" s="24">
        <v>27.25</v>
      </c>
      <c r="G568" s="24">
        <v>30.58</v>
      </c>
      <c r="H568" s="163">
        <v>418.08</v>
      </c>
      <c r="I568" s="23" t="s">
        <v>510</v>
      </c>
      <c r="J568" s="24">
        <v>12.81</v>
      </c>
      <c r="K568" s="24">
        <v>27.51</v>
      </c>
      <c r="L568" s="24">
        <v>30.87</v>
      </c>
      <c r="M568" s="25">
        <v>422.1</v>
      </c>
      <c r="N568" s="162" t="s">
        <v>510</v>
      </c>
      <c r="O568" s="24">
        <v>12.81</v>
      </c>
      <c r="P568" s="24">
        <v>27.51</v>
      </c>
      <c r="Q568" s="24">
        <v>30.87</v>
      </c>
      <c r="R568" s="24">
        <v>422.1</v>
      </c>
    </row>
    <row r="569" spans="2:18">
      <c r="B569" s="22" t="s">
        <v>242</v>
      </c>
      <c r="C569" s="161" t="s">
        <v>243</v>
      </c>
      <c r="D569" s="23">
        <v>200</v>
      </c>
      <c r="E569" s="24">
        <v>0.3</v>
      </c>
      <c r="F569" s="24">
        <v>0</v>
      </c>
      <c r="G569" s="24">
        <v>32.4</v>
      </c>
      <c r="H569" s="163">
        <v>130</v>
      </c>
      <c r="I569" s="23">
        <v>200</v>
      </c>
      <c r="J569" s="24">
        <v>0.3</v>
      </c>
      <c r="K569" s="24">
        <v>0</v>
      </c>
      <c r="L569" s="24">
        <v>32.4</v>
      </c>
      <c r="M569" s="25">
        <v>130</v>
      </c>
      <c r="N569" s="162">
        <v>200</v>
      </c>
      <c r="O569" s="24">
        <v>0.3</v>
      </c>
      <c r="P569" s="24">
        <v>0</v>
      </c>
      <c r="Q569" s="24">
        <v>32.4</v>
      </c>
      <c r="R569" s="25">
        <v>130</v>
      </c>
    </row>
    <row r="570" spans="2:18">
      <c r="B570" s="22"/>
      <c r="C570" s="161" t="s">
        <v>39</v>
      </c>
      <c r="D570" s="23">
        <v>30</v>
      </c>
      <c r="E570" s="24">
        <v>1.98</v>
      </c>
      <c r="F570" s="24">
        <v>0.36</v>
      </c>
      <c r="G570" s="24">
        <v>15.6</v>
      </c>
      <c r="H570" s="163">
        <v>54.2</v>
      </c>
      <c r="I570" s="23">
        <v>30</v>
      </c>
      <c r="J570" s="24">
        <v>1.98</v>
      </c>
      <c r="K570" s="24">
        <v>0.36</v>
      </c>
      <c r="L570" s="24">
        <v>15.6</v>
      </c>
      <c r="M570" s="25">
        <v>54.2</v>
      </c>
      <c r="N570" s="162">
        <v>60</v>
      </c>
      <c r="O570" s="24">
        <v>3.96</v>
      </c>
      <c r="P570" s="24">
        <v>0.72</v>
      </c>
      <c r="Q570" s="24">
        <v>31.2</v>
      </c>
      <c r="R570" s="25">
        <v>108.4</v>
      </c>
    </row>
    <row r="571" spans="2:18">
      <c r="B571" s="22" t="s">
        <v>235</v>
      </c>
      <c r="C571" s="262" t="s">
        <v>41</v>
      </c>
      <c r="D571" s="23">
        <v>130</v>
      </c>
      <c r="E571" s="24">
        <v>0.52</v>
      </c>
      <c r="F571" s="24">
        <v>0.52</v>
      </c>
      <c r="G571" s="24">
        <v>12.74</v>
      </c>
      <c r="H571" s="163">
        <v>58.5</v>
      </c>
      <c r="I571" s="23">
        <v>150</v>
      </c>
      <c r="J571" s="24">
        <v>0.6</v>
      </c>
      <c r="K571" s="24">
        <v>0.6</v>
      </c>
      <c r="L571" s="24">
        <v>17.7</v>
      </c>
      <c r="M571" s="25">
        <v>67.5</v>
      </c>
      <c r="N571" s="162">
        <v>150</v>
      </c>
      <c r="O571" s="24">
        <v>0.6</v>
      </c>
      <c r="P571" s="24">
        <v>0.6</v>
      </c>
      <c r="Q571" s="24">
        <v>17.7</v>
      </c>
      <c r="R571" s="25">
        <v>67.5</v>
      </c>
    </row>
    <row r="572" spans="2:18" ht="33.75" thickBot="1">
      <c r="B572" s="22"/>
      <c r="C572" s="190"/>
      <c r="D572" s="76"/>
      <c r="E572" s="77"/>
      <c r="F572" s="77"/>
      <c r="G572" s="77"/>
      <c r="H572" s="192"/>
      <c r="I572" s="76"/>
      <c r="J572" s="77"/>
      <c r="K572" s="77"/>
      <c r="L572" s="77"/>
      <c r="M572" s="79"/>
      <c r="N572" s="191"/>
      <c r="O572" s="77"/>
      <c r="P572" s="77"/>
      <c r="Q572" s="77"/>
      <c r="R572" s="79"/>
    </row>
    <row r="573" spans="2:18" ht="33.75" thickBot="1">
      <c r="B573" s="32"/>
      <c r="C573" s="193" t="s">
        <v>208</v>
      </c>
      <c r="D573" s="194">
        <f>H573/H589*100</f>
        <v>33.232200144239137</v>
      </c>
      <c r="E573" s="177">
        <f>SUM(E565:E572)</f>
        <v>18.62</v>
      </c>
      <c r="F573" s="177">
        <f>SUM(F565:F572)</f>
        <v>34.68</v>
      </c>
      <c r="G573" s="178">
        <f>SUM(G565:G572)</f>
        <v>108.77</v>
      </c>
      <c r="H573" s="179">
        <f>SUM(H565:H572)</f>
        <v>801.78</v>
      </c>
      <c r="I573" s="195">
        <f>M573/M589*100</f>
        <v>33.331477165153892</v>
      </c>
      <c r="J573" s="177">
        <f>SUM(J565:J572)</f>
        <v>19.250000000000004</v>
      </c>
      <c r="K573" s="177">
        <f>SUM(K565:K572)</f>
        <v>36.330000000000005</v>
      </c>
      <c r="L573" s="178">
        <f>SUM(L565:L572)</f>
        <v>116.39999999999999</v>
      </c>
      <c r="M573" s="196">
        <f>SUM(M565:M572)</f>
        <v>838</v>
      </c>
      <c r="N573" s="194">
        <f>R573/R589*100</f>
        <v>31.626152209062891</v>
      </c>
      <c r="O573" s="177">
        <f>SUM(O565:O572)</f>
        <v>21.660000000000004</v>
      </c>
      <c r="P573" s="177">
        <f>SUM(P565:P572)</f>
        <v>38.000000000000007</v>
      </c>
      <c r="Q573" s="178">
        <f>SUM(Q565:Q572)</f>
        <v>134.38</v>
      </c>
      <c r="R573" s="179">
        <f>SUM(R565:R572)</f>
        <v>915.4</v>
      </c>
    </row>
    <row r="574" spans="2:18">
      <c r="B574" s="22"/>
      <c r="C574" s="212"/>
      <c r="D574" s="184"/>
      <c r="E574" s="185"/>
      <c r="F574" s="185"/>
      <c r="G574" s="185"/>
      <c r="H574" s="187"/>
      <c r="I574" s="188"/>
      <c r="J574" s="185"/>
      <c r="K574" s="185"/>
      <c r="L574" s="185"/>
      <c r="M574" s="189"/>
      <c r="N574" s="184"/>
      <c r="O574" s="185"/>
      <c r="P574" s="185"/>
      <c r="Q574" s="185"/>
      <c r="R574" s="187"/>
    </row>
    <row r="575" spans="2:18">
      <c r="B575" s="22" t="s">
        <v>237</v>
      </c>
      <c r="C575" s="161" t="s">
        <v>518</v>
      </c>
      <c r="D575" s="23">
        <v>90</v>
      </c>
      <c r="E575" s="24">
        <v>13.32</v>
      </c>
      <c r="F575" s="24">
        <v>11.16</v>
      </c>
      <c r="G575" s="24">
        <v>12.78</v>
      </c>
      <c r="H575" s="25">
        <v>205.2</v>
      </c>
      <c r="I575" s="162">
        <v>100</v>
      </c>
      <c r="J575" s="24">
        <v>14.8</v>
      </c>
      <c r="K575" s="24">
        <v>12.4</v>
      </c>
      <c r="L575" s="24">
        <v>14.2</v>
      </c>
      <c r="M575" s="24">
        <v>228</v>
      </c>
      <c r="N575" s="23">
        <v>120</v>
      </c>
      <c r="O575" s="24">
        <v>17.760000000000002</v>
      </c>
      <c r="P575" s="24">
        <v>14.88</v>
      </c>
      <c r="Q575" s="24">
        <v>17.04</v>
      </c>
      <c r="R575" s="25">
        <v>273.60000000000002</v>
      </c>
    </row>
    <row r="576" spans="2:18">
      <c r="B576" s="22" t="s">
        <v>251</v>
      </c>
      <c r="C576" s="161" t="s">
        <v>319</v>
      </c>
      <c r="D576" s="23">
        <v>150</v>
      </c>
      <c r="E576" s="24">
        <v>3</v>
      </c>
      <c r="F576" s="24">
        <v>3.75</v>
      </c>
      <c r="G576" s="24">
        <v>20.399999999999999</v>
      </c>
      <c r="H576" s="25">
        <v>129</v>
      </c>
      <c r="I576" s="162">
        <v>150</v>
      </c>
      <c r="J576" s="24">
        <v>3</v>
      </c>
      <c r="K576" s="24">
        <v>3.75</v>
      </c>
      <c r="L576" s="24">
        <v>20.7</v>
      </c>
      <c r="M576" s="163">
        <v>129</v>
      </c>
      <c r="N576" s="23">
        <v>150</v>
      </c>
      <c r="O576" s="24">
        <v>3</v>
      </c>
      <c r="P576" s="24">
        <v>3.75</v>
      </c>
      <c r="Q576" s="24">
        <v>20.7</v>
      </c>
      <c r="R576" s="25">
        <v>129</v>
      </c>
    </row>
    <row r="577" spans="2:18">
      <c r="B577" s="22" t="s">
        <v>286</v>
      </c>
      <c r="C577" s="161" t="s">
        <v>49</v>
      </c>
      <c r="D577" s="23">
        <v>200</v>
      </c>
      <c r="E577" s="24">
        <v>1.5</v>
      </c>
      <c r="F577" s="24">
        <v>1.4</v>
      </c>
      <c r="G577" s="24">
        <v>17.2</v>
      </c>
      <c r="H577" s="25">
        <v>84</v>
      </c>
      <c r="I577" s="162">
        <v>200</v>
      </c>
      <c r="J577" s="24">
        <v>1.5</v>
      </c>
      <c r="K577" s="24">
        <v>1.4</v>
      </c>
      <c r="L577" s="24">
        <v>17.2</v>
      </c>
      <c r="M577" s="25">
        <v>84</v>
      </c>
      <c r="N577" s="23">
        <v>200</v>
      </c>
      <c r="O577" s="24">
        <v>1.5</v>
      </c>
      <c r="P577" s="24">
        <v>1.4</v>
      </c>
      <c r="Q577" s="24">
        <v>17.2</v>
      </c>
      <c r="R577" s="25">
        <v>84</v>
      </c>
    </row>
    <row r="578" spans="2:18">
      <c r="B578" s="22"/>
      <c r="C578" s="161" t="s">
        <v>39</v>
      </c>
      <c r="D578" s="23">
        <v>20</v>
      </c>
      <c r="E578" s="24">
        <v>1.32</v>
      </c>
      <c r="F578" s="24">
        <v>0.24</v>
      </c>
      <c r="G578" s="24">
        <v>10.4</v>
      </c>
      <c r="H578" s="25">
        <v>36.14</v>
      </c>
      <c r="I578" s="162">
        <v>30</v>
      </c>
      <c r="J578" s="24">
        <v>1.98</v>
      </c>
      <c r="K578" s="24">
        <v>0.36</v>
      </c>
      <c r="L578" s="24">
        <v>15.6</v>
      </c>
      <c r="M578" s="163">
        <v>54.2</v>
      </c>
      <c r="N578" s="23">
        <v>45</v>
      </c>
      <c r="O578" s="24">
        <v>2.97</v>
      </c>
      <c r="P578" s="24">
        <v>0.54</v>
      </c>
      <c r="Q578" s="24">
        <v>23.4</v>
      </c>
      <c r="R578" s="25">
        <v>81.3</v>
      </c>
    </row>
    <row r="579" spans="2:18">
      <c r="B579" s="22"/>
      <c r="C579" s="161" t="s">
        <v>181</v>
      </c>
      <c r="D579" s="23">
        <v>20</v>
      </c>
      <c r="E579" s="24">
        <v>1.56</v>
      </c>
      <c r="F579" s="24">
        <v>0.21</v>
      </c>
      <c r="G579" s="24">
        <v>9.7899999999999991</v>
      </c>
      <c r="H579" s="25">
        <v>48.8</v>
      </c>
      <c r="I579" s="162">
        <v>30</v>
      </c>
      <c r="J579" s="24">
        <v>2.34</v>
      </c>
      <c r="K579" s="24">
        <v>0.42000000000000004</v>
      </c>
      <c r="L579" s="24">
        <v>14.68</v>
      </c>
      <c r="M579" s="163">
        <v>73.2</v>
      </c>
      <c r="N579" s="23">
        <v>40</v>
      </c>
      <c r="O579" s="24">
        <v>3.12</v>
      </c>
      <c r="P579" s="24">
        <v>0.56000000000000005</v>
      </c>
      <c r="Q579" s="24">
        <v>19.57</v>
      </c>
      <c r="R579" s="25">
        <v>97.6</v>
      </c>
    </row>
    <row r="580" spans="2:18" ht="33.75" thickBot="1">
      <c r="B580" s="22"/>
      <c r="C580" s="161"/>
      <c r="D580" s="76"/>
      <c r="E580" s="77"/>
      <c r="F580" s="77"/>
      <c r="G580" s="77"/>
      <c r="H580" s="79"/>
      <c r="I580" s="191"/>
      <c r="J580" s="77"/>
      <c r="K580" s="77"/>
      <c r="L580" s="77"/>
      <c r="M580" s="192"/>
      <c r="N580" s="76"/>
      <c r="O580" s="77"/>
      <c r="P580" s="77"/>
      <c r="Q580" s="77"/>
      <c r="R580" s="79"/>
    </row>
    <row r="581" spans="2:18" ht="33.75" thickBot="1">
      <c r="B581" s="32"/>
      <c r="C581" s="193" t="s">
        <v>225</v>
      </c>
      <c r="D581" s="194">
        <f>H581/H589*100</f>
        <v>20.854160967562773</v>
      </c>
      <c r="E581" s="177">
        <f>SUM(E575:E580)</f>
        <v>20.7</v>
      </c>
      <c r="F581" s="177">
        <f>SUM(F575:F580)</f>
        <v>16.759999999999998</v>
      </c>
      <c r="G581" s="178">
        <f>SUM(G575:G580)</f>
        <v>70.569999999999993</v>
      </c>
      <c r="H581" s="179">
        <f>SUM(H575:H580)</f>
        <v>503.14</v>
      </c>
      <c r="I581" s="194">
        <f t="shared" ref="I581" si="59">M581/M589*100</f>
        <v>22.608128425624667</v>
      </c>
      <c r="J581" s="177">
        <f>SUM(J575:J580)</f>
        <v>23.62</v>
      </c>
      <c r="K581" s="177">
        <f>SUM(K575:K580)</f>
        <v>18.329999999999998</v>
      </c>
      <c r="L581" s="178">
        <f>SUM(L575:L580)</f>
        <v>82.38</v>
      </c>
      <c r="M581" s="179">
        <f>SUM(M575:M580)</f>
        <v>568.4</v>
      </c>
      <c r="N581" s="194">
        <f t="shared" ref="N581" si="60">R581/R589*100</f>
        <v>22.992357761777754</v>
      </c>
      <c r="O581" s="177">
        <f>SUM(O575:O580)</f>
        <v>28.35</v>
      </c>
      <c r="P581" s="177">
        <f>SUM(P575:P580)</f>
        <v>21.13</v>
      </c>
      <c r="Q581" s="178">
        <f>SUM(Q575:Q580)</f>
        <v>97.91</v>
      </c>
      <c r="R581" s="179">
        <f>SUM(R575:R580)</f>
        <v>665.5</v>
      </c>
    </row>
    <row r="582" spans="2:18">
      <c r="B582" s="22"/>
      <c r="C582" s="197"/>
      <c r="D582" s="184"/>
      <c r="E582" s="204"/>
      <c r="F582" s="204"/>
      <c r="G582" s="205"/>
      <c r="H582" s="206"/>
      <c r="I582" s="188"/>
      <c r="J582" s="204"/>
      <c r="K582" s="204"/>
      <c r="L582" s="205"/>
      <c r="M582" s="232"/>
      <c r="N582" s="184"/>
      <c r="O582" s="204"/>
      <c r="P582" s="204"/>
      <c r="Q582" s="205"/>
      <c r="R582" s="206"/>
    </row>
    <row r="583" spans="2:18">
      <c r="B583" s="22" t="s">
        <v>234</v>
      </c>
      <c r="C583" s="161" t="s">
        <v>48</v>
      </c>
      <c r="D583" s="23">
        <v>180</v>
      </c>
      <c r="E583" s="24">
        <v>5.04</v>
      </c>
      <c r="F583" s="24">
        <v>5.76</v>
      </c>
      <c r="G583" s="24">
        <v>7.38</v>
      </c>
      <c r="H583" s="25">
        <v>100.8</v>
      </c>
      <c r="I583" s="162">
        <v>180</v>
      </c>
      <c r="J583" s="24">
        <v>5.04</v>
      </c>
      <c r="K583" s="24">
        <v>5.76</v>
      </c>
      <c r="L583" s="24">
        <v>7.38</v>
      </c>
      <c r="M583" s="163">
        <v>100.8</v>
      </c>
      <c r="N583" s="23">
        <v>180</v>
      </c>
      <c r="O583" s="24">
        <v>5.04</v>
      </c>
      <c r="P583" s="24">
        <v>5.76</v>
      </c>
      <c r="Q583" s="24">
        <v>7.38</v>
      </c>
      <c r="R583" s="25">
        <v>100.8</v>
      </c>
    </row>
    <row r="584" spans="2:18">
      <c r="B584" s="22"/>
      <c r="C584" s="161" t="s">
        <v>181</v>
      </c>
      <c r="D584" s="23">
        <v>20</v>
      </c>
      <c r="E584" s="24">
        <v>1.56</v>
      </c>
      <c r="F584" s="24">
        <v>0.21</v>
      </c>
      <c r="G584" s="24">
        <v>9.7899999999999991</v>
      </c>
      <c r="H584" s="25">
        <v>48.8</v>
      </c>
      <c r="I584" s="162">
        <v>20</v>
      </c>
      <c r="J584" s="24">
        <v>1.56</v>
      </c>
      <c r="K584" s="24">
        <v>0.21</v>
      </c>
      <c r="L584" s="24">
        <v>9.7899999999999991</v>
      </c>
      <c r="M584" s="163">
        <v>48.8</v>
      </c>
      <c r="N584" s="23">
        <v>20</v>
      </c>
      <c r="O584" s="24">
        <v>1.56</v>
      </c>
      <c r="P584" s="24">
        <v>0.21</v>
      </c>
      <c r="Q584" s="24">
        <v>9.7899999999999991</v>
      </c>
      <c r="R584" s="25">
        <v>48.8</v>
      </c>
    </row>
    <row r="585" spans="2:18">
      <c r="B585" s="22"/>
      <c r="C585" s="161" t="s">
        <v>150</v>
      </c>
      <c r="D585" s="23">
        <v>10</v>
      </c>
      <c r="E585" s="24">
        <v>0.08</v>
      </c>
      <c r="F585" s="24">
        <v>0</v>
      </c>
      <c r="G585" s="24">
        <v>8.0299999999999994</v>
      </c>
      <c r="H585" s="25">
        <v>31.4</v>
      </c>
      <c r="I585" s="162">
        <v>10</v>
      </c>
      <c r="J585" s="24">
        <v>0.08</v>
      </c>
      <c r="K585" s="24">
        <v>0</v>
      </c>
      <c r="L585" s="24">
        <v>8.0299999999999994</v>
      </c>
      <c r="M585" s="163">
        <v>31.4</v>
      </c>
      <c r="N585" s="23">
        <v>10</v>
      </c>
      <c r="O585" s="24">
        <v>0.08</v>
      </c>
      <c r="P585" s="24">
        <v>0</v>
      </c>
      <c r="Q585" s="24">
        <v>8.0299999999999994</v>
      </c>
      <c r="R585" s="25">
        <v>31.4</v>
      </c>
    </row>
    <row r="586" spans="2:18" ht="33.75" thickBot="1">
      <c r="B586" s="22"/>
      <c r="C586" s="161"/>
      <c r="D586" s="221"/>
      <c r="E586" s="77"/>
      <c r="F586" s="77"/>
      <c r="G586" s="78"/>
      <c r="H586" s="248"/>
      <c r="I586" s="216"/>
      <c r="J586" s="77"/>
      <c r="K586" s="77"/>
      <c r="L586" s="78"/>
      <c r="M586" s="78"/>
      <c r="N586" s="221"/>
      <c r="O586" s="77"/>
      <c r="P586" s="77"/>
      <c r="Q586" s="78"/>
      <c r="R586" s="248"/>
    </row>
    <row r="587" spans="2:18" ht="33.75" thickBot="1">
      <c r="B587" s="32"/>
      <c r="C587" s="193" t="s">
        <v>209</v>
      </c>
      <c r="D587" s="194">
        <f>H587/H589*100</f>
        <v>7.5020931254300232</v>
      </c>
      <c r="E587" s="177">
        <f>SUM(E583:E586)</f>
        <v>6.68</v>
      </c>
      <c r="F587" s="177">
        <f>SUM(F583:F586)</f>
        <v>5.97</v>
      </c>
      <c r="G587" s="178">
        <f>SUM(G583:G586)</f>
        <v>25.199999999999996</v>
      </c>
      <c r="H587" s="179">
        <f>SUM(H583:H586)</f>
        <v>181</v>
      </c>
      <c r="I587" s="194">
        <f>M587/M589*100</f>
        <v>7.1992808674139068</v>
      </c>
      <c r="J587" s="177">
        <f>SUM(J583:J586)</f>
        <v>6.68</v>
      </c>
      <c r="K587" s="177">
        <f>SUM(K583:K586)</f>
        <v>5.97</v>
      </c>
      <c r="L587" s="178">
        <f>SUM(L583:L586)</f>
        <v>25.199999999999996</v>
      </c>
      <c r="M587" s="196">
        <f>SUM(M583:M586)</f>
        <v>181</v>
      </c>
      <c r="N587" s="194">
        <f>R587/R589*100</f>
        <v>6.2533685272453399</v>
      </c>
      <c r="O587" s="177">
        <f>SUM(O583:O586)</f>
        <v>6.68</v>
      </c>
      <c r="P587" s="177">
        <f>SUM(P583:P586)</f>
        <v>5.97</v>
      </c>
      <c r="Q587" s="178">
        <f>SUM(Q583:Q586)</f>
        <v>25.199999999999996</v>
      </c>
      <c r="R587" s="179">
        <f>SUM(R583:R586)</f>
        <v>181</v>
      </c>
    </row>
    <row r="588" spans="2:18" ht="33.75" thickBot="1">
      <c r="B588" s="22"/>
      <c r="C588" s="197"/>
      <c r="D588" s="198"/>
      <c r="E588" s="199"/>
      <c r="F588" s="199"/>
      <c r="G588" s="200"/>
      <c r="H588" s="201"/>
      <c r="I588" s="202"/>
      <c r="J588" s="199"/>
      <c r="K588" s="203"/>
      <c r="L588" s="203"/>
      <c r="M588" s="203"/>
      <c r="N588" s="198"/>
      <c r="O588" s="199"/>
      <c r="P588" s="199"/>
      <c r="Q588" s="200"/>
      <c r="R588" s="201"/>
    </row>
    <row r="589" spans="2:18" ht="33.75" thickBot="1">
      <c r="B589" s="32"/>
      <c r="C589" s="193" t="s">
        <v>210</v>
      </c>
      <c r="D589" s="213">
        <f t="shared" ref="D589:R589" si="61">D558+D563+D573+D581+D587</f>
        <v>100</v>
      </c>
      <c r="E589" s="177">
        <f t="shared" si="61"/>
        <v>87.94</v>
      </c>
      <c r="F589" s="177">
        <f t="shared" si="61"/>
        <v>88.38</v>
      </c>
      <c r="G589" s="177">
        <f t="shared" si="61"/>
        <v>324.51</v>
      </c>
      <c r="H589" s="179">
        <f t="shared" si="61"/>
        <v>2412.66</v>
      </c>
      <c r="I589" s="213">
        <f t="shared" si="61"/>
        <v>100</v>
      </c>
      <c r="J589" s="177">
        <f t="shared" si="61"/>
        <v>91.490000000000009</v>
      </c>
      <c r="K589" s="177">
        <f t="shared" si="61"/>
        <v>91.600000000000009</v>
      </c>
      <c r="L589" s="177">
        <f t="shared" si="61"/>
        <v>343.95</v>
      </c>
      <c r="M589" s="177">
        <f t="shared" si="61"/>
        <v>2514.14</v>
      </c>
      <c r="N589" s="213">
        <f t="shared" si="61"/>
        <v>100</v>
      </c>
      <c r="O589" s="177">
        <f t="shared" si="61"/>
        <v>104.63000000000002</v>
      </c>
      <c r="P589" s="177">
        <f t="shared" si="61"/>
        <v>103.58000000000001</v>
      </c>
      <c r="Q589" s="177">
        <f t="shared" si="61"/>
        <v>405.57</v>
      </c>
      <c r="R589" s="179">
        <f t="shared" si="61"/>
        <v>2894.44</v>
      </c>
    </row>
    <row r="590" spans="2:18" ht="33.75" thickBot="1">
      <c r="B590" s="32"/>
      <c r="C590" s="193" t="s">
        <v>182</v>
      </c>
      <c r="D590" s="214"/>
      <c r="E590" s="178"/>
      <c r="F590" s="178"/>
      <c r="G590" s="178"/>
      <c r="H590" s="210">
        <v>2100</v>
      </c>
      <c r="I590" s="215"/>
      <c r="J590" s="178"/>
      <c r="K590" s="178"/>
      <c r="L590" s="178"/>
      <c r="M590" s="178">
        <v>2400</v>
      </c>
      <c r="N590" s="214"/>
      <c r="O590" s="178"/>
      <c r="P590" s="178"/>
      <c r="Q590" s="178"/>
      <c r="R590" s="210">
        <v>2800</v>
      </c>
    </row>
    <row r="591" spans="2:18" ht="33.75" thickBot="1">
      <c r="B591" s="54"/>
      <c r="C591" s="193" t="s">
        <v>18</v>
      </c>
      <c r="D591" s="214"/>
      <c r="E591" s="286">
        <v>1</v>
      </c>
      <c r="F591" s="286">
        <f>F589/E589</f>
        <v>1.0050034114168751</v>
      </c>
      <c r="G591" s="286">
        <f>G589/E589</f>
        <v>3.6901296338412553</v>
      </c>
      <c r="H591" s="287"/>
      <c r="I591" s="214"/>
      <c r="J591" s="286">
        <v>1</v>
      </c>
      <c r="K591" s="286">
        <f t="shared" ref="K591" si="62">K589/J589</f>
        <v>1.0012023171931359</v>
      </c>
      <c r="L591" s="286">
        <f t="shared" ref="L591" si="63">L589/J589</f>
        <v>3.7594272598098146</v>
      </c>
      <c r="M591" s="287"/>
      <c r="N591" s="214"/>
      <c r="O591" s="286">
        <v>1</v>
      </c>
      <c r="P591" s="286">
        <f t="shared" ref="P591" si="64">P589/O589</f>
        <v>0.98996463729331918</v>
      </c>
      <c r="Q591" s="286">
        <f t="shared" ref="Q591" si="65">Q589/O589</f>
        <v>3.8762305266176038</v>
      </c>
      <c r="R591" s="287"/>
    </row>
    <row r="592" spans="2:18" ht="33.75" thickBot="1">
      <c r="C592" s="165"/>
      <c r="D592" s="165"/>
      <c r="E592" s="166"/>
      <c r="F592" s="166"/>
      <c r="G592" s="166"/>
      <c r="H592" s="166"/>
      <c r="I592" s="167"/>
      <c r="J592" s="168"/>
      <c r="K592" s="168"/>
      <c r="L592" s="168"/>
      <c r="M592" s="168"/>
      <c r="N592" s="167"/>
      <c r="O592" s="168"/>
      <c r="P592" s="168"/>
      <c r="Q592" s="168"/>
      <c r="R592" s="168"/>
    </row>
    <row r="593" spans="2:18" ht="33.75" thickBot="1">
      <c r="B593" s="327" t="s">
        <v>306</v>
      </c>
      <c r="C593" s="169" t="s">
        <v>36</v>
      </c>
      <c r="D593" s="170"/>
      <c r="E593" s="170"/>
      <c r="F593" s="170"/>
      <c r="G593" s="170"/>
      <c r="H593" s="170" t="s">
        <v>19</v>
      </c>
      <c r="I593" s="170"/>
      <c r="J593" s="170"/>
      <c r="K593" s="170"/>
      <c r="L593" s="170"/>
      <c r="M593" s="170"/>
      <c r="N593" s="170"/>
      <c r="O593" s="170"/>
      <c r="P593" s="170"/>
      <c r="Q593" s="170"/>
      <c r="R593" s="171"/>
    </row>
    <row r="594" spans="2:18" ht="33.75" thickBot="1">
      <c r="B594" s="328"/>
      <c r="C594" s="235"/>
      <c r="D594" s="11"/>
      <c r="E594" s="11"/>
      <c r="F594" s="12" t="s">
        <v>152</v>
      </c>
      <c r="G594" s="12"/>
      <c r="H594" s="173"/>
      <c r="I594" s="11"/>
      <c r="J594" s="11"/>
      <c r="K594" s="12" t="s">
        <v>153</v>
      </c>
      <c r="L594" s="12"/>
      <c r="M594" s="173"/>
      <c r="N594" s="11"/>
      <c r="O594" s="11"/>
      <c r="P594" s="12" t="s">
        <v>154</v>
      </c>
      <c r="Q594" s="12"/>
      <c r="R594" s="173"/>
    </row>
    <row r="595" spans="2:18" ht="32.450000000000003" customHeight="1" thickBot="1">
      <c r="B595" s="329"/>
      <c r="C595" s="221" t="s">
        <v>30</v>
      </c>
      <c r="D595" s="180" t="s">
        <v>37</v>
      </c>
      <c r="E595" s="177" t="s">
        <v>68</v>
      </c>
      <c r="F595" s="177" t="s">
        <v>69</v>
      </c>
      <c r="G595" s="178" t="s">
        <v>70</v>
      </c>
      <c r="H595" s="179" t="s">
        <v>72</v>
      </c>
      <c r="I595" s="180" t="s">
        <v>37</v>
      </c>
      <c r="J595" s="177" t="s">
        <v>68</v>
      </c>
      <c r="K595" s="177" t="s">
        <v>69</v>
      </c>
      <c r="L595" s="178" t="s">
        <v>70</v>
      </c>
      <c r="M595" s="179" t="s">
        <v>72</v>
      </c>
      <c r="N595" s="180" t="s">
        <v>37</v>
      </c>
      <c r="O595" s="177" t="s">
        <v>68</v>
      </c>
      <c r="P595" s="177" t="s">
        <v>69</v>
      </c>
      <c r="Q595" s="178" t="s">
        <v>70</v>
      </c>
      <c r="R595" s="179" t="s">
        <v>72</v>
      </c>
    </row>
    <row r="596" spans="2:18">
      <c r="B596" s="18"/>
      <c r="C596" s="212"/>
      <c r="D596" s="218"/>
      <c r="E596" s="185"/>
      <c r="F596" s="185"/>
      <c r="G596" s="185"/>
      <c r="H596" s="187"/>
      <c r="I596" s="209"/>
      <c r="J596" s="185"/>
      <c r="K596" s="185"/>
      <c r="L596" s="211"/>
      <c r="M596" s="189"/>
      <c r="N596" s="218"/>
      <c r="O596" s="185"/>
      <c r="P596" s="185"/>
      <c r="Q596" s="185"/>
      <c r="R596" s="187"/>
    </row>
    <row r="597" spans="2:18">
      <c r="B597" s="22" t="s">
        <v>488</v>
      </c>
      <c r="C597" s="161" t="s">
        <v>489</v>
      </c>
      <c r="D597" s="23">
        <v>150</v>
      </c>
      <c r="E597" s="24">
        <v>9.6</v>
      </c>
      <c r="F597" s="24">
        <v>13.35</v>
      </c>
      <c r="G597" s="24">
        <v>62.1</v>
      </c>
      <c r="H597" s="25">
        <v>406.5</v>
      </c>
      <c r="I597" s="162">
        <v>150</v>
      </c>
      <c r="J597" s="24">
        <v>9.6</v>
      </c>
      <c r="K597" s="24">
        <v>13.35</v>
      </c>
      <c r="L597" s="24">
        <v>62.1</v>
      </c>
      <c r="M597" s="163">
        <v>406.5</v>
      </c>
      <c r="N597" s="23">
        <v>150</v>
      </c>
      <c r="O597" s="24">
        <v>9.6</v>
      </c>
      <c r="P597" s="24">
        <v>13.35</v>
      </c>
      <c r="Q597" s="24">
        <v>62.1</v>
      </c>
      <c r="R597" s="25">
        <v>406.5</v>
      </c>
    </row>
    <row r="598" spans="2:18">
      <c r="B598" s="22" t="s">
        <v>255</v>
      </c>
      <c r="C598" s="161" t="s">
        <v>43</v>
      </c>
      <c r="D598" s="23">
        <v>200</v>
      </c>
      <c r="E598" s="24">
        <v>1.4</v>
      </c>
      <c r="F598" s="24">
        <v>1</v>
      </c>
      <c r="G598" s="24">
        <v>16</v>
      </c>
      <c r="H598" s="25">
        <v>78</v>
      </c>
      <c r="I598" s="162">
        <v>200</v>
      </c>
      <c r="J598" s="24">
        <v>1.4</v>
      </c>
      <c r="K598" s="24">
        <v>1</v>
      </c>
      <c r="L598" s="24">
        <v>16</v>
      </c>
      <c r="M598" s="163">
        <v>78</v>
      </c>
      <c r="N598" s="23">
        <v>200</v>
      </c>
      <c r="O598" s="24">
        <v>1.4</v>
      </c>
      <c r="P598" s="24">
        <v>1</v>
      </c>
      <c r="Q598" s="24">
        <v>16</v>
      </c>
      <c r="R598" s="25">
        <v>78</v>
      </c>
    </row>
    <row r="599" spans="2:18">
      <c r="B599" s="22"/>
      <c r="C599" s="161" t="s">
        <v>181</v>
      </c>
      <c r="D599" s="23">
        <v>20</v>
      </c>
      <c r="E599" s="24">
        <v>1.56</v>
      </c>
      <c r="F599" s="24">
        <v>0.21</v>
      </c>
      <c r="G599" s="24">
        <v>9.7899999999999991</v>
      </c>
      <c r="H599" s="25">
        <v>48.8</v>
      </c>
      <c r="I599" s="162">
        <v>30</v>
      </c>
      <c r="J599" s="24">
        <v>2.34</v>
      </c>
      <c r="K599" s="24">
        <v>0.42000000000000004</v>
      </c>
      <c r="L599" s="24">
        <v>14.68</v>
      </c>
      <c r="M599" s="163">
        <v>73.2</v>
      </c>
      <c r="N599" s="23">
        <v>30</v>
      </c>
      <c r="O599" s="24">
        <v>2.34</v>
      </c>
      <c r="P599" s="24">
        <v>0.42000000000000004</v>
      </c>
      <c r="Q599" s="24">
        <v>14.68</v>
      </c>
      <c r="R599" s="25">
        <v>73.2</v>
      </c>
    </row>
    <row r="600" spans="2:18">
      <c r="B600" s="22" t="s">
        <v>246</v>
      </c>
      <c r="C600" s="161" t="s">
        <v>44</v>
      </c>
      <c r="D600" s="23">
        <v>5</v>
      </c>
      <c r="E600" s="24">
        <v>0.05</v>
      </c>
      <c r="F600" s="24">
        <v>3.55</v>
      </c>
      <c r="G600" s="24">
        <v>0</v>
      </c>
      <c r="H600" s="25">
        <v>35</v>
      </c>
      <c r="I600" s="162">
        <v>10</v>
      </c>
      <c r="J600" s="24">
        <v>0.1</v>
      </c>
      <c r="K600" s="24">
        <v>7.1</v>
      </c>
      <c r="L600" s="24">
        <v>0</v>
      </c>
      <c r="M600" s="163">
        <v>70</v>
      </c>
      <c r="N600" s="23">
        <v>15</v>
      </c>
      <c r="O600" s="24">
        <v>0.15</v>
      </c>
      <c r="P600" s="24">
        <v>10.65</v>
      </c>
      <c r="Q600" s="24">
        <v>0</v>
      </c>
      <c r="R600" s="25">
        <f t="shared" ref="R600" si="66">M600/10*15</f>
        <v>105</v>
      </c>
    </row>
    <row r="601" spans="2:18" ht="33.75" thickBot="1">
      <c r="B601" s="22"/>
      <c r="C601" s="190"/>
      <c r="D601" s="221"/>
      <c r="E601" s="77"/>
      <c r="F601" s="78"/>
      <c r="G601" s="77"/>
      <c r="H601" s="248"/>
      <c r="I601" s="191"/>
      <c r="J601" s="77"/>
      <c r="K601" s="77"/>
      <c r="L601" s="78"/>
      <c r="M601" s="192"/>
      <c r="N601" s="221"/>
      <c r="O601" s="77"/>
      <c r="P601" s="78"/>
      <c r="Q601" s="77"/>
      <c r="R601" s="248"/>
    </row>
    <row r="602" spans="2:18" ht="33.75" thickBot="1">
      <c r="B602" s="32"/>
      <c r="C602" s="193" t="s">
        <v>221</v>
      </c>
      <c r="D602" s="194">
        <f>H602/H634*100</f>
        <v>24.561646144603834</v>
      </c>
      <c r="E602" s="177">
        <f>SUM(E597:E601)</f>
        <v>12.610000000000001</v>
      </c>
      <c r="F602" s="177">
        <f>SUM(F597:F601)</f>
        <v>18.11</v>
      </c>
      <c r="G602" s="178">
        <f>SUM(G597:G601)</f>
        <v>87.889999999999986</v>
      </c>
      <c r="H602" s="179">
        <f>SUM(H597:H601)</f>
        <v>568.29999999999995</v>
      </c>
      <c r="I602" s="195">
        <f>M602/M634*100</f>
        <v>25.229403891526019</v>
      </c>
      <c r="J602" s="177">
        <f>SUM(J597:J601)</f>
        <v>13.44</v>
      </c>
      <c r="K602" s="177">
        <f>SUM(K597:K601)</f>
        <v>21.869999999999997</v>
      </c>
      <c r="L602" s="178">
        <f>SUM(L597:L601)</f>
        <v>92.78</v>
      </c>
      <c r="M602" s="196">
        <f>SUM(M597:M601)</f>
        <v>627.70000000000005</v>
      </c>
      <c r="N602" s="194">
        <f>R602/R634*100</f>
        <v>23.349717245388725</v>
      </c>
      <c r="O602" s="177">
        <f>SUM(O597:O601)</f>
        <v>13.49</v>
      </c>
      <c r="P602" s="177">
        <f>SUM(P597:P601)</f>
        <v>25.42</v>
      </c>
      <c r="Q602" s="178">
        <f>SUM(Q597:Q601)</f>
        <v>92.78</v>
      </c>
      <c r="R602" s="179">
        <f>SUM(R597:R601)</f>
        <v>662.7</v>
      </c>
    </row>
    <row r="603" spans="2:18">
      <c r="B603" s="22"/>
      <c r="C603" s="197"/>
      <c r="D603" s="218"/>
      <c r="E603" s="204"/>
      <c r="F603" s="205"/>
      <c r="G603" s="204"/>
      <c r="H603" s="219"/>
      <c r="I603" s="231"/>
      <c r="J603" s="204"/>
      <c r="K603" s="205"/>
      <c r="L603" s="204"/>
      <c r="M603" s="205"/>
      <c r="N603" s="218"/>
      <c r="O603" s="204"/>
      <c r="P603" s="205"/>
      <c r="Q603" s="204"/>
      <c r="R603" s="219"/>
    </row>
    <row r="604" spans="2:18">
      <c r="B604" s="22"/>
      <c r="C604" s="161" t="s">
        <v>484</v>
      </c>
      <c r="D604" s="23">
        <v>200</v>
      </c>
      <c r="E604" s="24">
        <v>5.2</v>
      </c>
      <c r="F604" s="24">
        <v>5.6</v>
      </c>
      <c r="G604" s="24">
        <v>8.6</v>
      </c>
      <c r="H604" s="25">
        <v>104</v>
      </c>
      <c r="I604" s="162">
        <v>200</v>
      </c>
      <c r="J604" s="24">
        <v>5.2</v>
      </c>
      <c r="K604" s="24">
        <v>5.6</v>
      </c>
      <c r="L604" s="24">
        <v>8.6</v>
      </c>
      <c r="M604" s="163">
        <v>104</v>
      </c>
      <c r="N604" s="23">
        <v>200</v>
      </c>
      <c r="O604" s="24">
        <v>5.2</v>
      </c>
      <c r="P604" s="24">
        <v>5.6</v>
      </c>
      <c r="Q604" s="24">
        <v>8.6</v>
      </c>
      <c r="R604" s="25">
        <v>104</v>
      </c>
    </row>
    <row r="605" spans="2:18">
      <c r="B605" s="22" t="s">
        <v>247</v>
      </c>
      <c r="C605" s="161" t="s">
        <v>486</v>
      </c>
      <c r="D605" s="23">
        <v>100</v>
      </c>
      <c r="E605" s="24">
        <v>5.93</v>
      </c>
      <c r="F605" s="24">
        <v>5.19</v>
      </c>
      <c r="G605" s="24">
        <v>37.04</v>
      </c>
      <c r="H605" s="25">
        <v>218.52</v>
      </c>
      <c r="I605" s="162">
        <v>100</v>
      </c>
      <c r="J605" s="24">
        <v>5.93</v>
      </c>
      <c r="K605" s="24">
        <v>5.19</v>
      </c>
      <c r="L605" s="24">
        <v>37.04</v>
      </c>
      <c r="M605" s="163">
        <v>218.52</v>
      </c>
      <c r="N605" s="23">
        <v>135</v>
      </c>
      <c r="O605" s="24">
        <v>8</v>
      </c>
      <c r="P605" s="24">
        <v>7</v>
      </c>
      <c r="Q605" s="24">
        <v>50</v>
      </c>
      <c r="R605" s="25">
        <v>295</v>
      </c>
    </row>
    <row r="606" spans="2:18" ht="33.75" thickBot="1">
      <c r="B606" s="22"/>
      <c r="C606" s="197"/>
      <c r="D606" s="197"/>
      <c r="E606" s="199"/>
      <c r="F606" s="200"/>
      <c r="G606" s="199"/>
      <c r="H606" s="220"/>
      <c r="I606" s="209"/>
      <c r="J606" s="199"/>
      <c r="K606" s="200"/>
      <c r="L606" s="199"/>
      <c r="M606" s="200"/>
      <c r="N606" s="221"/>
      <c r="O606" s="181"/>
      <c r="P606" s="182"/>
      <c r="Q606" s="181"/>
      <c r="R606" s="222"/>
    </row>
    <row r="607" spans="2:18" ht="33.75" thickBot="1">
      <c r="B607" s="32"/>
      <c r="C607" s="193" t="s">
        <v>224</v>
      </c>
      <c r="D607" s="194">
        <f>H607/H634*100</f>
        <v>13.939155577261356</v>
      </c>
      <c r="E607" s="177">
        <f>SUM(E604:E606)</f>
        <v>11.129999999999999</v>
      </c>
      <c r="F607" s="178">
        <f>SUM(F604:F606)</f>
        <v>10.79</v>
      </c>
      <c r="G607" s="177">
        <f>SUM(G604:G606)</f>
        <v>45.64</v>
      </c>
      <c r="H607" s="210">
        <f>SUM(H604:H606)</f>
        <v>322.52</v>
      </c>
      <c r="I607" s="195">
        <f>M607/M634*100</f>
        <v>12.963178816464826</v>
      </c>
      <c r="J607" s="177">
        <f>SUM(J604:J606)</f>
        <v>11.129999999999999</v>
      </c>
      <c r="K607" s="178">
        <f>SUM(K604:K606)</f>
        <v>10.79</v>
      </c>
      <c r="L607" s="177">
        <f>SUM(L604:L606)</f>
        <v>45.64</v>
      </c>
      <c r="M607" s="178">
        <f>SUM(M604:M606)</f>
        <v>322.52</v>
      </c>
      <c r="N607" s="194">
        <f>R607/R634*100</f>
        <v>14.058453570107288</v>
      </c>
      <c r="O607" s="177">
        <f>SUM(O604:O606)</f>
        <v>13.2</v>
      </c>
      <c r="P607" s="178">
        <f>SUM(P604:P606)</f>
        <v>12.6</v>
      </c>
      <c r="Q607" s="177">
        <f>SUM(Q604:Q606)</f>
        <v>58.6</v>
      </c>
      <c r="R607" s="210">
        <f>SUM(R604:R606)</f>
        <v>399</v>
      </c>
    </row>
    <row r="608" spans="2:18">
      <c r="B608" s="22"/>
      <c r="C608" s="212"/>
      <c r="D608" s="184"/>
      <c r="E608" s="185"/>
      <c r="F608" s="185"/>
      <c r="G608" s="185"/>
      <c r="H608" s="187"/>
      <c r="I608" s="188"/>
      <c r="J608" s="185"/>
      <c r="K608" s="189"/>
      <c r="L608" s="189"/>
      <c r="M608" s="189"/>
      <c r="N608" s="184"/>
      <c r="O608" s="185"/>
      <c r="P608" s="189"/>
      <c r="Q608" s="189"/>
      <c r="R608" s="187"/>
    </row>
    <row r="609" spans="2:18">
      <c r="B609" s="22" t="s">
        <v>482</v>
      </c>
      <c r="C609" s="161" t="s">
        <v>483</v>
      </c>
      <c r="D609" s="23">
        <v>80</v>
      </c>
      <c r="E609" s="24">
        <v>1.28</v>
      </c>
      <c r="F609" s="24">
        <v>6.56</v>
      </c>
      <c r="G609" s="24">
        <v>5.6</v>
      </c>
      <c r="H609" s="25">
        <v>86.4</v>
      </c>
      <c r="I609" s="162">
        <v>100</v>
      </c>
      <c r="J609" s="24">
        <v>1.6</v>
      </c>
      <c r="K609" s="24">
        <v>8.1999999999999993</v>
      </c>
      <c r="L609" s="24">
        <v>7</v>
      </c>
      <c r="M609" s="24">
        <v>108</v>
      </c>
      <c r="N609" s="23">
        <v>100</v>
      </c>
      <c r="O609" s="24">
        <v>1.6</v>
      </c>
      <c r="P609" s="24">
        <v>8.1999999999999993</v>
      </c>
      <c r="Q609" s="24">
        <v>7</v>
      </c>
      <c r="R609" s="25">
        <v>108</v>
      </c>
    </row>
    <row r="610" spans="2:18">
      <c r="B610" s="22" t="s">
        <v>301</v>
      </c>
      <c r="C610" s="161" t="s">
        <v>320</v>
      </c>
      <c r="D610" s="23">
        <v>250</v>
      </c>
      <c r="E610" s="24">
        <v>2.25</v>
      </c>
      <c r="F610" s="24">
        <v>5.75</v>
      </c>
      <c r="G610" s="24">
        <v>7</v>
      </c>
      <c r="H610" s="25">
        <v>90</v>
      </c>
      <c r="I610" s="162">
        <v>300</v>
      </c>
      <c r="J610" s="24">
        <v>2.7</v>
      </c>
      <c r="K610" s="24">
        <v>6.9</v>
      </c>
      <c r="L610" s="24">
        <v>8.4</v>
      </c>
      <c r="M610" s="163">
        <v>108</v>
      </c>
      <c r="N610" s="23">
        <v>350</v>
      </c>
      <c r="O610" s="24">
        <v>3.15</v>
      </c>
      <c r="P610" s="24">
        <v>8.0500000000000007</v>
      </c>
      <c r="Q610" s="24">
        <v>9.8000000000000007</v>
      </c>
      <c r="R610" s="25">
        <v>126</v>
      </c>
    </row>
    <row r="611" spans="2:18">
      <c r="B611" s="22"/>
      <c r="C611" s="161" t="s">
        <v>215</v>
      </c>
      <c r="D611" s="23">
        <v>5</v>
      </c>
      <c r="E611" s="24">
        <v>0.13</v>
      </c>
      <c r="F611" s="24">
        <v>0.8</v>
      </c>
      <c r="G611" s="24">
        <v>0.14000000000000001</v>
      </c>
      <c r="H611" s="25">
        <v>8.5</v>
      </c>
      <c r="I611" s="162">
        <v>6</v>
      </c>
      <c r="J611" s="24">
        <v>0.16</v>
      </c>
      <c r="K611" s="24">
        <v>0.96</v>
      </c>
      <c r="L611" s="24">
        <v>0.17</v>
      </c>
      <c r="M611" s="163">
        <v>10.199999999999999</v>
      </c>
      <c r="N611" s="23">
        <v>7</v>
      </c>
      <c r="O611" s="24">
        <v>0.19</v>
      </c>
      <c r="P611" s="24">
        <v>1.1200000000000001</v>
      </c>
      <c r="Q611" s="24">
        <v>0.2</v>
      </c>
      <c r="R611" s="25">
        <v>11.9</v>
      </c>
    </row>
    <row r="612" spans="2:18">
      <c r="B612" s="22" t="s">
        <v>388</v>
      </c>
      <c r="C612" s="161" t="s">
        <v>408</v>
      </c>
      <c r="D612" s="23">
        <v>70</v>
      </c>
      <c r="E612" s="24">
        <v>7</v>
      </c>
      <c r="F612" s="24">
        <v>12.9</v>
      </c>
      <c r="G612" s="24">
        <v>3.9</v>
      </c>
      <c r="H612" s="25">
        <v>154.4</v>
      </c>
      <c r="I612" s="162">
        <v>80</v>
      </c>
      <c r="J612" s="24">
        <v>8</v>
      </c>
      <c r="K612" s="24">
        <v>14.7</v>
      </c>
      <c r="L612" s="24">
        <v>4.5</v>
      </c>
      <c r="M612" s="163">
        <v>176.4</v>
      </c>
      <c r="N612" s="23">
        <v>100</v>
      </c>
      <c r="O612" s="24">
        <v>10</v>
      </c>
      <c r="P612" s="24">
        <v>18.38</v>
      </c>
      <c r="Q612" s="24">
        <v>5.63</v>
      </c>
      <c r="R612" s="25">
        <v>220.5</v>
      </c>
    </row>
    <row r="613" spans="2:18">
      <c r="B613" s="22" t="s">
        <v>250</v>
      </c>
      <c r="C613" s="161" t="s">
        <v>47</v>
      </c>
      <c r="D613" s="23">
        <v>150</v>
      </c>
      <c r="E613" s="24">
        <v>3.15</v>
      </c>
      <c r="F613" s="24">
        <v>4.95</v>
      </c>
      <c r="G613" s="24">
        <v>20.100000000000001</v>
      </c>
      <c r="H613" s="25">
        <v>138</v>
      </c>
      <c r="I613" s="162">
        <v>150</v>
      </c>
      <c r="J613" s="24">
        <v>3.15</v>
      </c>
      <c r="K613" s="24">
        <v>4.95</v>
      </c>
      <c r="L613" s="24">
        <v>20.100000000000001</v>
      </c>
      <c r="M613" s="25">
        <v>138</v>
      </c>
      <c r="N613" s="23">
        <v>150</v>
      </c>
      <c r="O613" s="24">
        <v>3.15</v>
      </c>
      <c r="P613" s="24">
        <v>4.95</v>
      </c>
      <c r="Q613" s="24">
        <v>20.100000000000001</v>
      </c>
      <c r="R613" s="25">
        <v>138</v>
      </c>
    </row>
    <row r="614" spans="2:18">
      <c r="B614" s="22" t="s">
        <v>265</v>
      </c>
      <c r="C614" s="161" t="s">
        <v>311</v>
      </c>
      <c r="D614" s="23">
        <v>200</v>
      </c>
      <c r="E614" s="24">
        <v>0.2</v>
      </c>
      <c r="F614" s="24">
        <v>0.2</v>
      </c>
      <c r="G614" s="24">
        <v>21.8</v>
      </c>
      <c r="H614" s="25">
        <v>88</v>
      </c>
      <c r="I614" s="162">
        <v>200</v>
      </c>
      <c r="J614" s="24">
        <v>0.4</v>
      </c>
      <c r="K614" s="24">
        <v>0.12</v>
      </c>
      <c r="L614" s="24">
        <v>21.6</v>
      </c>
      <c r="M614" s="163">
        <v>88</v>
      </c>
      <c r="N614" s="23">
        <v>200</v>
      </c>
      <c r="O614" s="24">
        <v>0.4</v>
      </c>
      <c r="P614" s="24">
        <v>0.12</v>
      </c>
      <c r="Q614" s="24">
        <v>21.6</v>
      </c>
      <c r="R614" s="25">
        <v>88</v>
      </c>
    </row>
    <row r="615" spans="2:18">
      <c r="B615" s="22"/>
      <c r="C615" s="161" t="s">
        <v>39</v>
      </c>
      <c r="D615" s="23">
        <v>70</v>
      </c>
      <c r="E615" s="24">
        <v>4.62</v>
      </c>
      <c r="F615" s="24">
        <v>0.84</v>
      </c>
      <c r="G615" s="24">
        <v>36.4</v>
      </c>
      <c r="H615" s="25">
        <v>126.35</v>
      </c>
      <c r="I615" s="162">
        <v>70</v>
      </c>
      <c r="J615" s="24">
        <v>4.62</v>
      </c>
      <c r="K615" s="24">
        <v>0.84</v>
      </c>
      <c r="L615" s="24">
        <v>36.4</v>
      </c>
      <c r="M615" s="163">
        <v>126.35</v>
      </c>
      <c r="N615" s="23">
        <v>70</v>
      </c>
      <c r="O615" s="24">
        <v>4.62</v>
      </c>
      <c r="P615" s="24">
        <v>0.84</v>
      </c>
      <c r="Q615" s="24">
        <v>36.4</v>
      </c>
      <c r="R615" s="25">
        <v>126.35</v>
      </c>
    </row>
    <row r="616" spans="2:18">
      <c r="B616" s="22" t="s">
        <v>235</v>
      </c>
      <c r="C616" s="262" t="s">
        <v>41</v>
      </c>
      <c r="D616" s="23">
        <v>130</v>
      </c>
      <c r="E616" s="24">
        <v>0.52</v>
      </c>
      <c r="F616" s="24">
        <v>0.52</v>
      </c>
      <c r="G616" s="24">
        <v>12.74</v>
      </c>
      <c r="H616" s="25">
        <v>58.5</v>
      </c>
      <c r="I616" s="162">
        <v>130</v>
      </c>
      <c r="J616" s="24">
        <v>0.52</v>
      </c>
      <c r="K616" s="24">
        <v>0.52</v>
      </c>
      <c r="L616" s="24">
        <v>12.74</v>
      </c>
      <c r="M616" s="163">
        <v>58.5</v>
      </c>
      <c r="N616" s="23">
        <v>130</v>
      </c>
      <c r="O616" s="24">
        <v>0.52</v>
      </c>
      <c r="P616" s="24">
        <v>0.52</v>
      </c>
      <c r="Q616" s="24">
        <v>12.74</v>
      </c>
      <c r="R616" s="25">
        <v>58.5</v>
      </c>
    </row>
    <row r="617" spans="2:18" ht="33.75" thickBot="1">
      <c r="B617" s="22"/>
      <c r="C617" s="190"/>
      <c r="D617" s="76"/>
      <c r="E617" s="77"/>
      <c r="F617" s="77"/>
      <c r="G617" s="77"/>
      <c r="H617" s="79"/>
      <c r="I617" s="191"/>
      <c r="J617" s="77"/>
      <c r="K617" s="77"/>
      <c r="L617" s="77"/>
      <c r="M617" s="192"/>
      <c r="N617" s="76"/>
      <c r="O617" s="77"/>
      <c r="P617" s="77"/>
      <c r="Q617" s="77"/>
      <c r="R617" s="79"/>
    </row>
    <row r="618" spans="2:18" ht="33.75" thickBot="1">
      <c r="B618" s="32"/>
      <c r="C618" s="193" t="s">
        <v>208</v>
      </c>
      <c r="D618" s="194">
        <f>H618/H634*100</f>
        <v>32.42111359383172</v>
      </c>
      <c r="E618" s="177">
        <f>SUM(E609:E617)</f>
        <v>19.149999999999999</v>
      </c>
      <c r="F618" s="177">
        <f>SUM(F609:F617)</f>
        <v>32.519999999999996</v>
      </c>
      <c r="G618" s="178">
        <f>SUM(G609:G617)</f>
        <v>107.67999999999999</v>
      </c>
      <c r="H618" s="179">
        <f>SUM(H609:H617)</f>
        <v>750.15</v>
      </c>
      <c r="I618" s="195">
        <f>M618/M634*100</f>
        <v>32.695329927611667</v>
      </c>
      <c r="J618" s="177">
        <f>SUM(J609:J617)</f>
        <v>21.150000000000002</v>
      </c>
      <c r="K618" s="177">
        <f>SUM(K609:K617)</f>
        <v>37.190000000000005</v>
      </c>
      <c r="L618" s="178">
        <f>SUM(L609:L617)</f>
        <v>110.91</v>
      </c>
      <c r="M618" s="196">
        <f>SUM(M609:M617)</f>
        <v>813.45</v>
      </c>
      <c r="N618" s="194">
        <f>R618/R634*100</f>
        <v>30.90921903352536</v>
      </c>
      <c r="O618" s="177">
        <f>SUM(O609:O617)</f>
        <v>23.63</v>
      </c>
      <c r="P618" s="177">
        <f>SUM(P609:P617)</f>
        <v>42.180000000000007</v>
      </c>
      <c r="Q618" s="178">
        <f>SUM(Q609:Q617)</f>
        <v>113.47000000000001</v>
      </c>
      <c r="R618" s="179">
        <f>SUM(R609:R617)</f>
        <v>877.25</v>
      </c>
    </row>
    <row r="619" spans="2:18">
      <c r="B619" s="22"/>
      <c r="C619" s="161"/>
      <c r="D619" s="184"/>
      <c r="E619" s="185"/>
      <c r="F619" s="185"/>
      <c r="G619" s="185"/>
      <c r="H619" s="187"/>
      <c r="I619" s="231"/>
      <c r="J619" s="185"/>
      <c r="K619" s="186"/>
      <c r="L619" s="185"/>
      <c r="M619" s="186"/>
      <c r="N619" s="184"/>
      <c r="O619" s="185"/>
      <c r="P619" s="189"/>
      <c r="Q619" s="189"/>
      <c r="R619" s="187"/>
    </row>
    <row r="620" spans="2:18">
      <c r="B620" s="22" t="s">
        <v>237</v>
      </c>
      <c r="C620" s="161" t="s">
        <v>395</v>
      </c>
      <c r="D620" s="23">
        <v>80</v>
      </c>
      <c r="E620" s="24">
        <v>10.72</v>
      </c>
      <c r="F620" s="24">
        <v>14.72</v>
      </c>
      <c r="G620" s="24">
        <v>11.36</v>
      </c>
      <c r="H620" s="25">
        <v>220.8</v>
      </c>
      <c r="I620" s="162">
        <v>80</v>
      </c>
      <c r="J620" s="24">
        <v>10.72</v>
      </c>
      <c r="K620" s="24">
        <v>14.72</v>
      </c>
      <c r="L620" s="24">
        <v>11.36</v>
      </c>
      <c r="M620" s="25">
        <v>220.8</v>
      </c>
      <c r="N620" s="23">
        <v>120</v>
      </c>
      <c r="O620" s="24">
        <v>16.100000000000001</v>
      </c>
      <c r="P620" s="24">
        <v>22.1</v>
      </c>
      <c r="Q620" s="24">
        <v>17</v>
      </c>
      <c r="R620" s="25">
        <v>331.2</v>
      </c>
    </row>
    <row r="621" spans="2:18">
      <c r="B621" s="22" t="s">
        <v>317</v>
      </c>
      <c r="C621" s="161" t="s">
        <v>46</v>
      </c>
      <c r="D621" s="23">
        <v>180</v>
      </c>
      <c r="E621" s="24">
        <v>3.6</v>
      </c>
      <c r="F621" s="24">
        <v>3.24</v>
      </c>
      <c r="G621" s="24">
        <v>14.94</v>
      </c>
      <c r="H621" s="25">
        <v>102.6</v>
      </c>
      <c r="I621" s="162">
        <v>180</v>
      </c>
      <c r="J621" s="24">
        <v>3.6</v>
      </c>
      <c r="K621" s="24">
        <v>3.24</v>
      </c>
      <c r="L621" s="24">
        <v>14.94</v>
      </c>
      <c r="M621" s="163">
        <v>102.6</v>
      </c>
      <c r="N621" s="23">
        <v>180</v>
      </c>
      <c r="O621" s="24">
        <v>3.6</v>
      </c>
      <c r="P621" s="24">
        <v>3.24</v>
      </c>
      <c r="Q621" s="24">
        <v>14.94</v>
      </c>
      <c r="R621" s="25">
        <v>102.6</v>
      </c>
    </row>
    <row r="622" spans="2:18">
      <c r="B622" s="22" t="s">
        <v>245</v>
      </c>
      <c r="C622" s="161" t="s">
        <v>3</v>
      </c>
      <c r="D622" s="23">
        <v>200</v>
      </c>
      <c r="E622" s="24">
        <v>0.2</v>
      </c>
      <c r="F622" s="24">
        <v>0.04</v>
      </c>
      <c r="G622" s="24">
        <v>10</v>
      </c>
      <c r="H622" s="25">
        <v>41</v>
      </c>
      <c r="I622" s="162">
        <v>200</v>
      </c>
      <c r="J622" s="24">
        <v>0.2</v>
      </c>
      <c r="K622" s="24">
        <v>0.04</v>
      </c>
      <c r="L622" s="24">
        <v>10</v>
      </c>
      <c r="M622" s="163">
        <v>41</v>
      </c>
      <c r="N622" s="23">
        <v>200</v>
      </c>
      <c r="O622" s="24">
        <v>0.2</v>
      </c>
      <c r="P622" s="24">
        <v>0.04</v>
      </c>
      <c r="Q622" s="24">
        <v>10</v>
      </c>
      <c r="R622" s="25">
        <v>41</v>
      </c>
    </row>
    <row r="623" spans="2:18">
      <c r="B623" s="22"/>
      <c r="C623" s="161" t="s">
        <v>39</v>
      </c>
      <c r="D623" s="23">
        <v>30</v>
      </c>
      <c r="E623" s="24">
        <v>1.98</v>
      </c>
      <c r="F623" s="24">
        <v>0.36</v>
      </c>
      <c r="G623" s="24">
        <v>15.6</v>
      </c>
      <c r="H623" s="25">
        <v>54.2</v>
      </c>
      <c r="I623" s="162">
        <v>45</v>
      </c>
      <c r="J623" s="24">
        <v>2.97</v>
      </c>
      <c r="K623" s="24">
        <v>0.54</v>
      </c>
      <c r="L623" s="24">
        <v>23.4</v>
      </c>
      <c r="M623" s="24">
        <v>81.3</v>
      </c>
      <c r="N623" s="23">
        <v>45</v>
      </c>
      <c r="O623" s="24">
        <v>2.97</v>
      </c>
      <c r="P623" s="24">
        <v>0.54</v>
      </c>
      <c r="Q623" s="24">
        <v>23.4</v>
      </c>
      <c r="R623" s="25">
        <v>81.3</v>
      </c>
    </row>
    <row r="624" spans="2:18">
      <c r="B624" s="22"/>
      <c r="C624" s="161" t="s">
        <v>181</v>
      </c>
      <c r="D624" s="23">
        <v>30</v>
      </c>
      <c r="E624" s="24">
        <v>2.34</v>
      </c>
      <c r="F624" s="24">
        <v>0.42000000000000004</v>
      </c>
      <c r="G624" s="24">
        <v>14.68</v>
      </c>
      <c r="H624" s="25">
        <v>73.2</v>
      </c>
      <c r="I624" s="162">
        <v>40</v>
      </c>
      <c r="J624" s="24">
        <v>3.12</v>
      </c>
      <c r="K624" s="24">
        <v>0.56000000000000005</v>
      </c>
      <c r="L624" s="24">
        <v>19.57</v>
      </c>
      <c r="M624" s="163">
        <v>97.6</v>
      </c>
      <c r="N624" s="23">
        <v>40</v>
      </c>
      <c r="O624" s="24">
        <v>3.12</v>
      </c>
      <c r="P624" s="24">
        <v>0.56000000000000005</v>
      </c>
      <c r="Q624" s="24">
        <v>19.57</v>
      </c>
      <c r="R624" s="25">
        <v>97.6</v>
      </c>
    </row>
    <row r="625" spans="2:18" ht="33.75" thickBot="1">
      <c r="B625" s="22"/>
      <c r="C625" s="161"/>
      <c r="D625" s="76"/>
      <c r="E625" s="77"/>
      <c r="F625" s="77"/>
      <c r="G625" s="78"/>
      <c r="H625" s="79"/>
      <c r="I625" s="216"/>
      <c r="J625" s="77"/>
      <c r="K625" s="78"/>
      <c r="L625" s="77"/>
      <c r="M625" s="78"/>
      <c r="N625" s="76"/>
      <c r="O625" s="77"/>
      <c r="P625" s="77"/>
      <c r="Q625" s="78"/>
      <c r="R625" s="79"/>
    </row>
    <row r="626" spans="2:18" ht="33.75" thickBot="1">
      <c r="B626" s="32"/>
      <c r="C626" s="193" t="s">
        <v>225</v>
      </c>
      <c r="D626" s="194">
        <f>H626/H634*100</f>
        <v>21.255353816498619</v>
      </c>
      <c r="E626" s="177">
        <f>SUM(E620:E624)</f>
        <v>18.84</v>
      </c>
      <c r="F626" s="177">
        <f>SUM(F620:F624)</f>
        <v>18.78</v>
      </c>
      <c r="G626" s="178">
        <f>SUM(G620:G624)</f>
        <v>66.58</v>
      </c>
      <c r="H626" s="179">
        <f>SUM(H620:H624)</f>
        <v>491.79999999999995</v>
      </c>
      <c r="I626" s="195">
        <f>M626/M634*100</f>
        <v>21.837080029100026</v>
      </c>
      <c r="J626" s="177">
        <f>SUM(J620:J624)</f>
        <v>20.61</v>
      </c>
      <c r="K626" s="177">
        <f>SUM(K620:K624)</f>
        <v>19.099999999999998</v>
      </c>
      <c r="L626" s="178">
        <f>SUM(L620:L624)</f>
        <v>79.27</v>
      </c>
      <c r="M626" s="196">
        <f>SUM(M620:M624)</f>
        <v>543.29999999999995</v>
      </c>
      <c r="N626" s="194">
        <f>R626/R634*100</f>
        <v>23.032609270123142</v>
      </c>
      <c r="O626" s="177">
        <f>SUM(O620:O624)</f>
        <v>25.990000000000002</v>
      </c>
      <c r="P626" s="177">
        <f>SUM(P620:P624)</f>
        <v>26.48</v>
      </c>
      <c r="Q626" s="178">
        <f>SUM(Q620:Q624)</f>
        <v>84.91</v>
      </c>
      <c r="R626" s="179">
        <f>SUM(R620:R624)</f>
        <v>653.69999999999993</v>
      </c>
    </row>
    <row r="627" spans="2:18">
      <c r="B627" s="22"/>
      <c r="C627" s="161"/>
      <c r="D627" s="184"/>
      <c r="E627" s="185"/>
      <c r="F627" s="185"/>
      <c r="G627" s="185"/>
      <c r="H627" s="187"/>
      <c r="I627" s="188"/>
      <c r="J627" s="185"/>
      <c r="K627" s="185"/>
      <c r="L627" s="185"/>
      <c r="M627" s="189"/>
      <c r="N627" s="184"/>
      <c r="O627" s="185"/>
      <c r="P627" s="185"/>
      <c r="Q627" s="185"/>
      <c r="R627" s="187"/>
    </row>
    <row r="628" spans="2:18">
      <c r="B628" s="22" t="s">
        <v>234</v>
      </c>
      <c r="C628" s="161" t="s">
        <v>48</v>
      </c>
      <c r="D628" s="23">
        <v>180</v>
      </c>
      <c r="E628" s="24">
        <v>5.04</v>
      </c>
      <c r="F628" s="24">
        <v>5.76</v>
      </c>
      <c r="G628" s="24">
        <v>7.38</v>
      </c>
      <c r="H628" s="25">
        <v>100.8</v>
      </c>
      <c r="I628" s="162">
        <v>180</v>
      </c>
      <c r="J628" s="24">
        <v>5.04</v>
      </c>
      <c r="K628" s="24">
        <v>5.76</v>
      </c>
      <c r="L628" s="24">
        <v>7.38</v>
      </c>
      <c r="M628" s="163">
        <v>100.8</v>
      </c>
      <c r="N628" s="23">
        <v>180</v>
      </c>
      <c r="O628" s="24">
        <v>5.04</v>
      </c>
      <c r="P628" s="24">
        <v>5.76</v>
      </c>
      <c r="Q628" s="24">
        <v>7.38</v>
      </c>
      <c r="R628" s="25">
        <v>100.8</v>
      </c>
    </row>
    <row r="629" spans="2:18">
      <c r="B629" s="22"/>
      <c r="C629" s="161" t="s">
        <v>181</v>
      </c>
      <c r="D629" s="23">
        <v>20</v>
      </c>
      <c r="E629" s="24">
        <v>1.56</v>
      </c>
      <c r="F629" s="24">
        <v>0.21</v>
      </c>
      <c r="G629" s="24">
        <v>9.7899999999999991</v>
      </c>
      <c r="H629" s="25">
        <v>48.8</v>
      </c>
      <c r="I629" s="162">
        <v>20</v>
      </c>
      <c r="J629" s="24">
        <v>1.56</v>
      </c>
      <c r="K629" s="24">
        <v>0.21</v>
      </c>
      <c r="L629" s="24">
        <v>9.7899999999999991</v>
      </c>
      <c r="M629" s="163">
        <v>48.8</v>
      </c>
      <c r="N629" s="23">
        <v>40</v>
      </c>
      <c r="O629" s="24">
        <v>3.12</v>
      </c>
      <c r="P629" s="24">
        <v>0.56000000000000005</v>
      </c>
      <c r="Q629" s="24">
        <v>19.57</v>
      </c>
      <c r="R629" s="25">
        <v>97.6</v>
      </c>
    </row>
    <row r="630" spans="2:18">
      <c r="B630" s="22"/>
      <c r="C630" s="161" t="s">
        <v>150</v>
      </c>
      <c r="D630" s="23">
        <v>10</v>
      </c>
      <c r="E630" s="24">
        <v>0.08</v>
      </c>
      <c r="F630" s="24">
        <v>0</v>
      </c>
      <c r="G630" s="24">
        <v>8.0299999999999994</v>
      </c>
      <c r="H630" s="25">
        <v>31.4</v>
      </c>
      <c r="I630" s="162">
        <v>10</v>
      </c>
      <c r="J630" s="24">
        <v>0.08</v>
      </c>
      <c r="K630" s="24">
        <v>0</v>
      </c>
      <c r="L630" s="24">
        <v>8.0299999999999994</v>
      </c>
      <c r="M630" s="163">
        <v>31.4</v>
      </c>
      <c r="N630" s="23">
        <v>15</v>
      </c>
      <c r="O630" s="24">
        <v>0.12</v>
      </c>
      <c r="P630" s="24">
        <v>0</v>
      </c>
      <c r="Q630" s="24">
        <v>12.05</v>
      </c>
      <c r="R630" s="25">
        <v>47.1</v>
      </c>
    </row>
    <row r="631" spans="2:18" ht="33.75" thickBot="1">
      <c r="B631" s="22"/>
      <c r="C631" s="161"/>
      <c r="D631" s="76"/>
      <c r="E631" s="77"/>
      <c r="F631" s="77"/>
      <c r="G631" s="78"/>
      <c r="H631" s="79"/>
      <c r="I631" s="202"/>
      <c r="J631" s="207"/>
      <c r="K631" s="207"/>
      <c r="L631" s="166"/>
      <c r="M631" s="211"/>
      <c r="N631" s="76"/>
      <c r="O631" s="77"/>
      <c r="P631" s="77"/>
      <c r="Q631" s="78"/>
      <c r="R631" s="79"/>
    </row>
    <row r="632" spans="2:18" ht="33.75" thickBot="1">
      <c r="B632" s="32"/>
      <c r="C632" s="193" t="s">
        <v>209</v>
      </c>
      <c r="D632" s="194">
        <f>H632/H634*100</f>
        <v>7.8227308678044931</v>
      </c>
      <c r="E632" s="177">
        <f>SUM(E628:E630)</f>
        <v>6.68</v>
      </c>
      <c r="F632" s="177">
        <f>SUM(F628:F630)</f>
        <v>5.97</v>
      </c>
      <c r="G632" s="178">
        <f>SUM(G628:G630)</f>
        <v>25.199999999999996</v>
      </c>
      <c r="H632" s="179">
        <f>SUM(H628:H630)</f>
        <v>181</v>
      </c>
      <c r="I632" s="194">
        <f>M632/M634*100</f>
        <v>7.2750073352974507</v>
      </c>
      <c r="J632" s="177">
        <f>SUM(J628:J630)</f>
        <v>6.68</v>
      </c>
      <c r="K632" s="177">
        <f>SUM(K628:K630)</f>
        <v>5.97</v>
      </c>
      <c r="L632" s="178">
        <f>SUM(L628:L630)</f>
        <v>25.199999999999996</v>
      </c>
      <c r="M632" s="179">
        <f>SUM(M628:M630)</f>
        <v>181</v>
      </c>
      <c r="N632" s="194">
        <f>R632/R634*100</f>
        <v>8.6500008808554849</v>
      </c>
      <c r="O632" s="177">
        <f>SUM(O628:O630)</f>
        <v>8.2799999999999994</v>
      </c>
      <c r="P632" s="177">
        <f>SUM(P628:P630)</f>
        <v>6.32</v>
      </c>
      <c r="Q632" s="178">
        <f>SUM(Q628:Q630)</f>
        <v>39</v>
      </c>
      <c r="R632" s="179">
        <f>SUM(R628:R630)</f>
        <v>245.49999999999997</v>
      </c>
    </row>
    <row r="633" spans="2:18" ht="33.75" thickBot="1">
      <c r="B633" s="22"/>
      <c r="C633" s="197"/>
      <c r="D633" s="198"/>
      <c r="E633" s="199"/>
      <c r="F633" s="199"/>
      <c r="G633" s="200"/>
      <c r="H633" s="201"/>
      <c r="I633" s="198"/>
      <c r="J633" s="181"/>
      <c r="K633" s="274"/>
      <c r="L633" s="274"/>
      <c r="M633" s="183"/>
      <c r="N633" s="198"/>
      <c r="O633" s="199"/>
      <c r="P633" s="199"/>
      <c r="Q633" s="200"/>
      <c r="R633" s="201"/>
    </row>
    <row r="634" spans="2:18" ht="33.75" thickBot="1">
      <c r="B634" s="32"/>
      <c r="C634" s="193" t="s">
        <v>210</v>
      </c>
      <c r="D634" s="213">
        <f t="shared" ref="D634:R634" si="67">D602+D607+D618+D626+D632</f>
        <v>100.00000000000003</v>
      </c>
      <c r="E634" s="177">
        <f t="shared" si="67"/>
        <v>68.41</v>
      </c>
      <c r="F634" s="177">
        <f t="shared" si="67"/>
        <v>86.169999999999987</v>
      </c>
      <c r="G634" s="177">
        <f t="shared" si="67"/>
        <v>332.98999999999995</v>
      </c>
      <c r="H634" s="177">
        <f t="shared" si="67"/>
        <v>2313.7699999999995</v>
      </c>
      <c r="I634" s="213">
        <f t="shared" si="67"/>
        <v>99.999999999999972</v>
      </c>
      <c r="J634" s="177">
        <f t="shared" si="67"/>
        <v>73.009999999999991</v>
      </c>
      <c r="K634" s="177">
        <f t="shared" si="67"/>
        <v>94.919999999999987</v>
      </c>
      <c r="L634" s="177">
        <f t="shared" si="67"/>
        <v>353.8</v>
      </c>
      <c r="M634" s="196">
        <f t="shared" si="67"/>
        <v>2487.9700000000003</v>
      </c>
      <c r="N634" s="213">
        <f t="shared" si="67"/>
        <v>100</v>
      </c>
      <c r="O634" s="177">
        <f t="shared" si="67"/>
        <v>84.59</v>
      </c>
      <c r="P634" s="177">
        <f t="shared" si="67"/>
        <v>113.00000000000003</v>
      </c>
      <c r="Q634" s="177">
        <f t="shared" si="67"/>
        <v>388.76</v>
      </c>
      <c r="R634" s="179">
        <f t="shared" si="67"/>
        <v>2838.15</v>
      </c>
    </row>
    <row r="635" spans="2:18" ht="33.75" thickBot="1">
      <c r="B635" s="32"/>
      <c r="C635" s="193" t="s">
        <v>182</v>
      </c>
      <c r="D635" s="214"/>
      <c r="E635" s="178"/>
      <c r="F635" s="178"/>
      <c r="G635" s="178"/>
      <c r="H635" s="210">
        <v>2100</v>
      </c>
      <c r="I635" s="215"/>
      <c r="J635" s="178"/>
      <c r="K635" s="178"/>
      <c r="L635" s="178"/>
      <c r="M635" s="178">
        <v>2400</v>
      </c>
      <c r="N635" s="214"/>
      <c r="O635" s="178"/>
      <c r="P635" s="178"/>
      <c r="Q635" s="178"/>
      <c r="R635" s="210">
        <v>2800</v>
      </c>
    </row>
    <row r="636" spans="2:18" ht="33.75" thickBot="1">
      <c r="B636" s="54"/>
      <c r="C636" s="193" t="s">
        <v>18</v>
      </c>
      <c r="D636" s="214"/>
      <c r="E636" s="286">
        <v>1</v>
      </c>
      <c r="F636" s="286">
        <f>F634/E634</f>
        <v>1.2596111679579007</v>
      </c>
      <c r="G636" s="286">
        <f>G634/E634</f>
        <v>4.8675632217512055</v>
      </c>
      <c r="H636" s="287"/>
      <c r="I636" s="214"/>
      <c r="J636" s="286">
        <v>1</v>
      </c>
      <c r="K636" s="286">
        <f t="shared" ref="K636" si="68">K634/J634</f>
        <v>1.3000958772770854</v>
      </c>
      <c r="L636" s="286">
        <f t="shared" ref="L636" si="69">L634/J634</f>
        <v>4.8459115189700048</v>
      </c>
      <c r="M636" s="287"/>
      <c r="N636" s="214"/>
      <c r="O636" s="286">
        <v>1</v>
      </c>
      <c r="P636" s="286">
        <f t="shared" ref="P636" si="70">P634/O634</f>
        <v>1.3358553020451593</v>
      </c>
      <c r="Q636" s="286">
        <f t="shared" ref="Q636" si="71">Q634/O634</f>
        <v>4.5958151081688143</v>
      </c>
      <c r="R636" s="287"/>
    </row>
    <row r="637" spans="2:18" ht="33.75" thickBot="1"/>
    <row r="638" spans="2:18" ht="33.75" thickBot="1">
      <c r="B638" s="32"/>
      <c r="C638" s="10" t="s">
        <v>217</v>
      </c>
      <c r="D638" s="55"/>
      <c r="E638" s="140">
        <f>E363+E408+E454+E499+E544+E589+E634+E52+E97+E142+E186+E230+E275+E318</f>
        <v>1144.895</v>
      </c>
      <c r="F638" s="140">
        <f>F363+F408+F454+F499+F544+F589+F634+F52+F97+F142+F186+F230+F275+F318</f>
        <v>1143.3799999999999</v>
      </c>
      <c r="G638" s="140">
        <f>G363+G408+G454+G499+G544+G589+G634+G52+G97+G142+G186+G230+G275+G318</f>
        <v>4602.8399999999992</v>
      </c>
      <c r="H638" s="143">
        <f>H363+H408+H454+H499+H544+H589+H634+H52+H97+H142+H186+H230+H275+H318</f>
        <v>32274.299999999996</v>
      </c>
      <c r="I638" s="33"/>
      <c r="J638" s="140">
        <f>J363+J408+J454+J499+J544+J589+J634+J52+J97+J142+J186+J230+J275+J318</f>
        <v>1261.5400000000002</v>
      </c>
      <c r="K638" s="140">
        <f>K363+K408+K454+K499+K544+K589+K634+K52+K97+K142+K186+K230+K275+K318</f>
        <v>1273.2075000000002</v>
      </c>
      <c r="L638" s="140">
        <f>L363+L408+L454+L499+L544+L589+L634+L52+L97+L142+L186+L230+L275+L318</f>
        <v>5034.1600000000008</v>
      </c>
      <c r="M638" s="143">
        <f>M363+M408+M454+M499+M544+M589+M634+M52+M97+M142+M186+M230+M275+M318</f>
        <v>35620.737777777787</v>
      </c>
      <c r="N638" s="33"/>
      <c r="O638" s="140">
        <f>O363+O408+O454+O499+O544+O589+O634+O52+O97+O142+O186+O230+O275+O318</f>
        <v>1409.0600000000002</v>
      </c>
      <c r="P638" s="140">
        <f>P363+P408+P454+P499+P544+P589+P634+P52+P97+P142+P186+P230+P275+P318</f>
        <v>1403.5362500000001</v>
      </c>
      <c r="Q638" s="140">
        <f>Q363+Q408+Q454+Q499+Q544+Q589+Q634+Q52+Q97+Q142+Q186+Q230+Q275+Q318</f>
        <v>5666.8</v>
      </c>
      <c r="R638" s="143">
        <f>R363+R408+R454+R499+R544+R589+R634+R52+R97+R142+R186+R230+R275+R318</f>
        <v>40162.107499999998</v>
      </c>
    </row>
    <row r="639" spans="2:18" ht="33.75" thickBot="1">
      <c r="B639" s="22"/>
      <c r="C639" s="10"/>
      <c r="D639" s="102"/>
      <c r="E639" s="89"/>
      <c r="F639" s="89"/>
      <c r="G639" s="89"/>
      <c r="H639" s="91"/>
      <c r="I639" s="281"/>
      <c r="J639" s="89"/>
      <c r="K639" s="89"/>
      <c r="L639" s="89"/>
      <c r="M639" s="282"/>
      <c r="N639" s="283"/>
      <c r="O639" s="89"/>
      <c r="P639" s="89"/>
      <c r="Q639" s="89"/>
      <c r="R639" s="91"/>
    </row>
    <row r="640" spans="2:18" ht="33.75" thickBot="1">
      <c r="B640" s="32"/>
      <c r="C640" s="10" t="s">
        <v>61</v>
      </c>
      <c r="D640" s="102"/>
      <c r="E640" s="297">
        <v>1</v>
      </c>
      <c r="F640" s="297">
        <f>F638/E638</f>
        <v>0.99867673454770955</v>
      </c>
      <c r="G640" s="297">
        <f>G638/E638</f>
        <v>4.0203162735447346</v>
      </c>
      <c r="H640" s="142">
        <f>H638/14</f>
        <v>2305.3071428571425</v>
      </c>
      <c r="I640" s="88"/>
      <c r="J640" s="297">
        <v>1</v>
      </c>
      <c r="K640" s="297">
        <f t="shared" ref="K640:L640" si="72">K638/J638</f>
        <v>1.0092486167699795</v>
      </c>
      <c r="L640" s="297">
        <f t="shared" si="72"/>
        <v>3.9539195300059102</v>
      </c>
      <c r="M640" s="142">
        <f t="shared" ref="M640" si="73">M638/14</f>
        <v>2544.3384126984133</v>
      </c>
      <c r="N640" s="88"/>
      <c r="O640" s="297">
        <v>1</v>
      </c>
      <c r="P640" s="297">
        <f t="shared" ref="P640" si="74">P638/O638</f>
        <v>0.99607983336408668</v>
      </c>
      <c r="Q640" s="297">
        <f t="shared" ref="Q640" si="75">Q638/O638</f>
        <v>4.021688217677033</v>
      </c>
      <c r="R640" s="142">
        <f t="shared" ref="R640" si="76">R638/14</f>
        <v>2868.721964285714</v>
      </c>
    </row>
    <row r="642" spans="3:10">
      <c r="C642" s="43"/>
      <c r="J642" s="4" t="s">
        <v>226</v>
      </c>
    </row>
  </sheetData>
  <mergeCells count="15">
    <mergeCell ref="C8:R8"/>
    <mergeCell ref="B11:B13"/>
    <mergeCell ref="B322:B324"/>
    <mergeCell ref="B56:B58"/>
    <mergeCell ref="B101:B103"/>
    <mergeCell ref="B146:B148"/>
    <mergeCell ref="B190:B192"/>
    <mergeCell ref="B234:B236"/>
    <mergeCell ref="B279:B281"/>
    <mergeCell ref="B503:B505"/>
    <mergeCell ref="B549:B551"/>
    <mergeCell ref="B593:B595"/>
    <mergeCell ref="B368:B370"/>
    <mergeCell ref="B412:B414"/>
    <mergeCell ref="B458:B460"/>
  </mergeCells>
  <pageMargins left="0" right="0" top="0" bottom="0" header="0" footer="0"/>
  <pageSetup paperSize="9" scale="33" orientation="landscape" verticalDpi="1200" r:id="rId1"/>
  <rowBreaks count="13" manualBreakCount="13">
    <brk id="54" max="16383" man="1"/>
    <brk id="99" max="16383" man="1"/>
    <brk id="144" max="16383" man="1"/>
    <brk id="188" max="16383" man="1"/>
    <brk id="232" max="16383" man="1"/>
    <brk id="277" max="16383" man="1"/>
    <brk id="320" max="16383" man="1"/>
    <brk id="365" max="16383" man="1"/>
    <brk id="410" max="16383" man="1"/>
    <brk id="456" max="16383" man="1"/>
    <brk id="501" max="16383" man="1"/>
    <brk id="547" max="16383" man="1"/>
    <brk id="5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2:AM621"/>
  <sheetViews>
    <sheetView view="pageBreakPreview" topLeftCell="A361" zoomScale="70" zoomScaleNormal="75" zoomScaleSheetLayoutView="70" workbookViewId="0">
      <selection activeCell="I440" sqref="I440"/>
    </sheetView>
  </sheetViews>
  <sheetFormatPr defaultColWidth="9.140625" defaultRowHeight="12.75"/>
  <cols>
    <col min="1" max="2" width="9.140625" style="107"/>
    <col min="3" max="3" width="106.85546875" style="107" customWidth="1"/>
    <col min="4" max="10" width="15.7109375" style="107" customWidth="1"/>
    <col min="11" max="11" width="18.28515625" style="107" customWidth="1"/>
    <col min="12" max="12" width="17.7109375" style="107" customWidth="1"/>
    <col min="13" max="13" width="15.7109375" style="107" customWidth="1"/>
    <col min="14" max="14" width="17.42578125" style="107" customWidth="1"/>
    <col min="15" max="15" width="15.7109375" style="107" customWidth="1"/>
    <col min="16" max="16" width="17.5703125" style="107" customWidth="1"/>
    <col min="17" max="20" width="15.7109375" style="107" customWidth="1"/>
    <col min="21" max="21" width="17.28515625" style="107" customWidth="1"/>
    <col min="22" max="35" width="15.7109375" style="107" customWidth="1"/>
    <col min="36" max="16384" width="9.140625" style="107"/>
  </cols>
  <sheetData>
    <row r="2" spans="1:39" ht="26.25">
      <c r="B2" s="105"/>
      <c r="C2" s="105" t="s">
        <v>424</v>
      </c>
      <c r="D2" s="106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9" ht="26.25">
      <c r="B3" s="108"/>
      <c r="C3" s="108"/>
      <c r="D3" s="109"/>
      <c r="E3" s="109"/>
      <c r="F3" s="105" t="s">
        <v>327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</row>
    <row r="4" spans="1:39" ht="26.25">
      <c r="B4" s="110" t="s">
        <v>73</v>
      </c>
      <c r="C4" s="110" t="s">
        <v>74</v>
      </c>
      <c r="D4" s="110" t="s">
        <v>75</v>
      </c>
      <c r="E4" s="110"/>
      <c r="F4" s="110"/>
      <c r="G4" s="110" t="s">
        <v>76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</row>
    <row r="5" spans="1:39" ht="26.25">
      <c r="B5" s="111" t="s">
        <v>77</v>
      </c>
      <c r="C5" s="112" t="s">
        <v>78</v>
      </c>
      <c r="D5" s="110" t="s">
        <v>79</v>
      </c>
      <c r="E5" s="110" t="s">
        <v>80</v>
      </c>
      <c r="F5" s="110" t="s">
        <v>81</v>
      </c>
      <c r="G5" s="110" t="s">
        <v>82</v>
      </c>
      <c r="H5" s="110" t="s">
        <v>83</v>
      </c>
      <c r="I5" s="110" t="s">
        <v>84</v>
      </c>
      <c r="J5" s="110" t="s">
        <v>85</v>
      </c>
      <c r="K5" s="110" t="s">
        <v>86</v>
      </c>
      <c r="L5" s="110" t="s">
        <v>87</v>
      </c>
      <c r="M5" s="110" t="s">
        <v>88</v>
      </c>
      <c r="N5" s="110" t="s">
        <v>41</v>
      </c>
      <c r="O5" s="110" t="s">
        <v>89</v>
      </c>
      <c r="P5" s="110" t="s">
        <v>90</v>
      </c>
      <c r="Q5" s="110" t="s">
        <v>91</v>
      </c>
      <c r="R5" s="110" t="s">
        <v>92</v>
      </c>
      <c r="S5" s="110" t="s">
        <v>93</v>
      </c>
      <c r="T5" s="110" t="s">
        <v>94</v>
      </c>
      <c r="U5" s="110" t="s">
        <v>95</v>
      </c>
      <c r="V5" s="110" t="s">
        <v>96</v>
      </c>
      <c r="W5" s="110" t="s">
        <v>97</v>
      </c>
      <c r="X5" s="110" t="s">
        <v>98</v>
      </c>
      <c r="Y5" s="110" t="s">
        <v>99</v>
      </c>
      <c r="Z5" s="110" t="s">
        <v>100</v>
      </c>
      <c r="AA5" s="110" t="s">
        <v>101</v>
      </c>
      <c r="AB5" s="110" t="s">
        <v>102</v>
      </c>
      <c r="AC5" s="110" t="s">
        <v>103</v>
      </c>
      <c r="AD5" s="110" t="s">
        <v>104</v>
      </c>
      <c r="AE5" s="110" t="s">
        <v>136</v>
      </c>
      <c r="AF5" s="110" t="s">
        <v>105</v>
      </c>
      <c r="AG5" s="110" t="s">
        <v>106</v>
      </c>
      <c r="AH5" s="110" t="s">
        <v>107</v>
      </c>
      <c r="AI5" s="110" t="s">
        <v>108</v>
      </c>
    </row>
    <row r="6" spans="1:39" s="116" customFormat="1" ht="27.75">
      <c r="A6" s="116" t="s">
        <v>287</v>
      </c>
      <c r="B6" s="113"/>
      <c r="C6" s="114" t="s">
        <v>117</v>
      </c>
      <c r="D6" s="115">
        <v>180</v>
      </c>
      <c r="E6" s="114"/>
      <c r="F6" s="114"/>
      <c r="G6" s="114"/>
      <c r="H6" s="114">
        <v>54.3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>
        <v>9</v>
      </c>
      <c r="W6" s="114"/>
      <c r="X6" s="114"/>
      <c r="Y6" s="114">
        <v>16.2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</row>
    <row r="7" spans="1:39" s="116" customFormat="1" ht="27.75">
      <c r="B7" s="117" t="s">
        <v>388</v>
      </c>
      <c r="C7" s="114" t="s">
        <v>439</v>
      </c>
      <c r="D7" s="115">
        <v>180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>
        <v>135</v>
      </c>
      <c r="V7" s="114"/>
      <c r="W7" s="114"/>
      <c r="X7" s="114"/>
      <c r="Y7" s="114"/>
      <c r="Z7" s="114"/>
      <c r="AA7" s="114"/>
      <c r="AB7" s="114"/>
      <c r="AC7" s="114"/>
      <c r="AD7" s="114">
        <v>11.7</v>
      </c>
      <c r="AE7" s="114"/>
      <c r="AF7" s="114"/>
      <c r="AG7" s="114"/>
      <c r="AH7" s="114"/>
      <c r="AI7" s="114">
        <v>3.6</v>
      </c>
    </row>
    <row r="8" spans="1:39" s="116" customFormat="1" ht="27.75">
      <c r="B8" s="117"/>
      <c r="C8" s="114" t="s">
        <v>31</v>
      </c>
      <c r="D8" s="115">
        <v>15</v>
      </c>
      <c r="E8" s="114">
        <v>15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spans="1:39" s="116" customFormat="1" ht="27.75">
      <c r="B9" s="117"/>
      <c r="C9" s="114" t="s">
        <v>137</v>
      </c>
      <c r="D9" s="115">
        <v>5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>
        <v>5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1:39" s="116" customFormat="1" ht="27.75">
      <c r="B10" s="117"/>
      <c r="C10" s="114"/>
      <c r="D10" s="115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9" s="116" customFormat="1" ht="27.75">
      <c r="B11" s="117"/>
      <c r="C11" s="114" t="s">
        <v>4</v>
      </c>
      <c r="D11" s="115">
        <v>200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>
        <v>200</v>
      </c>
      <c r="Q11" s="115"/>
      <c r="R11" s="115"/>
      <c r="S11" s="115"/>
      <c r="T11" s="115"/>
      <c r="U11" s="114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1:39" s="116" customFormat="1" ht="27.75">
      <c r="B12" s="117"/>
      <c r="C12" s="114" t="s">
        <v>434</v>
      </c>
      <c r="D12" s="115">
        <v>15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4">
        <v>25</v>
      </c>
      <c r="AF12" s="115"/>
      <c r="AG12" s="115"/>
      <c r="AH12" s="115"/>
      <c r="AI12" s="115"/>
    </row>
    <row r="13" spans="1:39" s="116" customFormat="1" ht="27.75">
      <c r="B13" s="117"/>
      <c r="C13" s="114" t="s">
        <v>41</v>
      </c>
      <c r="D13" s="115">
        <v>100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>
        <v>100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1:39" s="116" customFormat="1" ht="27.75">
      <c r="B14" s="117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</row>
    <row r="15" spans="1:39" s="116" customFormat="1" ht="27.75">
      <c r="B15" s="117" t="s">
        <v>397</v>
      </c>
      <c r="C15" s="114" t="s">
        <v>438</v>
      </c>
      <c r="D15" s="115">
        <v>60</v>
      </c>
      <c r="E15" s="114"/>
      <c r="F15" s="114"/>
      <c r="G15" s="114"/>
      <c r="H15" s="114"/>
      <c r="I15" s="114"/>
      <c r="J15" s="114"/>
      <c r="K15" s="114"/>
      <c r="L15" s="114">
        <v>57.6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>
        <v>3</v>
      </c>
      <c r="AD15" s="114">
        <v>1.8</v>
      </c>
      <c r="AE15" s="114"/>
      <c r="AF15" s="114"/>
      <c r="AG15" s="114"/>
      <c r="AH15" s="114"/>
      <c r="AI15" s="114"/>
      <c r="AJ15" s="116">
        <v>0.6</v>
      </c>
      <c r="AM15" s="116">
        <v>0.1</v>
      </c>
    </row>
    <row r="16" spans="1:39" s="116" customFormat="1" ht="27.75">
      <c r="A16" s="116" t="s">
        <v>330</v>
      </c>
      <c r="B16" s="117" t="s">
        <v>371</v>
      </c>
      <c r="C16" s="114" t="s">
        <v>412</v>
      </c>
      <c r="D16" s="115" t="s">
        <v>45</v>
      </c>
      <c r="E16" s="114"/>
      <c r="F16" s="114"/>
      <c r="G16" s="114"/>
      <c r="H16" s="114"/>
      <c r="I16" s="114"/>
      <c r="J16" s="114"/>
      <c r="K16" s="114">
        <v>40</v>
      </c>
      <c r="L16" s="114">
        <v>50</v>
      </c>
      <c r="M16" s="114">
        <v>4</v>
      </c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>
        <v>4</v>
      </c>
      <c r="Y16" s="114"/>
      <c r="Z16" s="114"/>
      <c r="AA16" s="114"/>
      <c r="AB16" s="114"/>
      <c r="AC16" s="114">
        <v>4</v>
      </c>
      <c r="AD16" s="114">
        <v>1</v>
      </c>
      <c r="AE16" s="114"/>
      <c r="AF16" s="114"/>
      <c r="AG16" s="114"/>
      <c r="AH16" s="114"/>
      <c r="AI16" s="114"/>
    </row>
    <row r="17" spans="1:38" s="116" customFormat="1" ht="27.75">
      <c r="B17" s="117"/>
      <c r="C17" s="114" t="s">
        <v>127</v>
      </c>
      <c r="D17" s="115">
        <v>60</v>
      </c>
      <c r="E17" s="114">
        <v>17.14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>
        <v>44.57</v>
      </c>
      <c r="R17" s="114"/>
      <c r="S17" s="114"/>
      <c r="T17" s="114"/>
      <c r="U17" s="114">
        <v>14.57</v>
      </c>
      <c r="V17" s="114"/>
      <c r="W17" s="114"/>
      <c r="X17" s="114"/>
      <c r="Y17" s="114"/>
      <c r="Z17" s="114"/>
      <c r="AA17" s="114"/>
      <c r="AB17" s="114"/>
      <c r="AC17" s="114">
        <v>3.43</v>
      </c>
      <c r="AD17" s="114"/>
      <c r="AE17" s="114"/>
      <c r="AF17" s="114"/>
      <c r="AG17" s="114"/>
      <c r="AH17" s="114"/>
      <c r="AI17" s="114"/>
    </row>
    <row r="18" spans="1:38" s="116" customFormat="1" ht="27.75">
      <c r="B18" s="117"/>
      <c r="C18" s="114" t="s">
        <v>132</v>
      </c>
      <c r="D18" s="115">
        <v>150</v>
      </c>
      <c r="E18" s="114"/>
      <c r="F18" s="114">
        <v>2</v>
      </c>
      <c r="G18" s="114"/>
      <c r="H18" s="114"/>
      <c r="I18" s="114"/>
      <c r="J18" s="114"/>
      <c r="K18" s="114"/>
      <c r="L18" s="114">
        <v>191.5</v>
      </c>
      <c r="M18" s="114">
        <v>1.5</v>
      </c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>
        <v>5</v>
      </c>
      <c r="AD18" s="114">
        <v>5</v>
      </c>
      <c r="AE18" s="114"/>
      <c r="AF18" s="114"/>
      <c r="AG18" s="114"/>
      <c r="AH18" s="114"/>
      <c r="AI18" s="114"/>
    </row>
    <row r="19" spans="1:38" s="116" customFormat="1" ht="27.75">
      <c r="B19" s="117" t="s">
        <v>388</v>
      </c>
      <c r="C19" s="118" t="s">
        <v>465</v>
      </c>
      <c r="D19" s="115">
        <v>200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>
        <v>40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>
        <v>15</v>
      </c>
      <c r="AE19" s="114"/>
      <c r="AF19" s="114"/>
      <c r="AG19" s="114"/>
      <c r="AH19" s="114"/>
      <c r="AI19" s="114"/>
      <c r="AL19" s="116">
        <v>0.2</v>
      </c>
    </row>
    <row r="20" spans="1:38" s="116" customFormat="1" ht="27.75">
      <c r="B20" s="117"/>
      <c r="C20" s="118" t="s">
        <v>39</v>
      </c>
      <c r="D20" s="115">
        <v>60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</row>
    <row r="21" spans="1:38" s="116" customFormat="1" ht="27.75">
      <c r="B21" s="117"/>
      <c r="C21" s="118"/>
      <c r="D21" s="115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</row>
    <row r="22" spans="1:38" s="116" customFormat="1" ht="27.75">
      <c r="B22" s="114"/>
      <c r="C22" s="114"/>
      <c r="D22" s="115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</row>
    <row r="23" spans="1:38" s="116" customFormat="1" ht="27.75">
      <c r="B23" s="117" t="s">
        <v>388</v>
      </c>
      <c r="C23" s="114" t="s">
        <v>391</v>
      </c>
      <c r="D23" s="115">
        <v>70</v>
      </c>
      <c r="E23" s="114">
        <v>14</v>
      </c>
      <c r="F23" s="114"/>
      <c r="G23" s="114"/>
      <c r="H23" s="114"/>
      <c r="I23" s="114"/>
      <c r="J23" s="114"/>
      <c r="K23" s="114"/>
      <c r="L23" s="114">
        <v>14</v>
      </c>
      <c r="M23" s="114"/>
      <c r="N23" s="114"/>
      <c r="O23" s="114"/>
      <c r="P23" s="114"/>
      <c r="Q23" s="114"/>
      <c r="R23" s="114"/>
      <c r="S23" s="114"/>
      <c r="T23" s="114"/>
      <c r="U23" s="114"/>
      <c r="V23" s="114">
        <v>7</v>
      </c>
      <c r="W23" s="114"/>
      <c r="X23" s="114"/>
      <c r="Y23" s="114"/>
      <c r="Z23" s="114">
        <v>10.5</v>
      </c>
      <c r="AA23" s="114">
        <v>38.5</v>
      </c>
      <c r="AB23" s="114"/>
      <c r="AC23" s="114">
        <v>7</v>
      </c>
      <c r="AD23" s="114"/>
      <c r="AE23" s="114"/>
      <c r="AF23" s="114"/>
      <c r="AG23" s="114"/>
      <c r="AH23" s="114"/>
      <c r="AI23" s="114"/>
    </row>
    <row r="24" spans="1:38" s="116" customFormat="1" ht="27.75">
      <c r="B24" s="114"/>
      <c r="C24" s="114" t="s">
        <v>56</v>
      </c>
      <c r="D24" s="115">
        <v>130</v>
      </c>
      <c r="E24" s="114"/>
      <c r="F24" s="114"/>
      <c r="G24" s="114"/>
      <c r="H24" s="114"/>
      <c r="I24" s="114"/>
      <c r="J24" s="114"/>
      <c r="K24" s="114">
        <v>130</v>
      </c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>
        <v>4.3</v>
      </c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</row>
    <row r="25" spans="1:38" s="116" customFormat="1" ht="27.75">
      <c r="A25" s="116" t="s">
        <v>447</v>
      </c>
      <c r="B25" s="117" t="s">
        <v>371</v>
      </c>
      <c r="C25" s="114" t="s">
        <v>448</v>
      </c>
      <c r="D25" s="115" t="s">
        <v>449</v>
      </c>
      <c r="E25" s="114"/>
      <c r="F25" s="114"/>
      <c r="G25" s="114"/>
      <c r="H25" s="114"/>
      <c r="I25" s="114"/>
      <c r="J25" s="114"/>
      <c r="K25" s="114"/>
      <c r="L25" s="114"/>
      <c r="M25" s="114"/>
      <c r="N25" s="114">
        <v>7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>
        <v>10</v>
      </c>
      <c r="AE25" s="114"/>
      <c r="AF25" s="114"/>
      <c r="AG25" s="114">
        <v>0.18</v>
      </c>
      <c r="AH25" s="114"/>
      <c r="AI25" s="114"/>
    </row>
    <row r="26" spans="1:38" s="116" customFormat="1" ht="27.75">
      <c r="B26" s="117"/>
      <c r="C26" s="114" t="s">
        <v>39</v>
      </c>
      <c r="D26" s="115">
        <v>30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</row>
    <row r="27" spans="1:38" s="116" customFormat="1" ht="27.75">
      <c r="B27" s="117"/>
      <c r="C27" s="114" t="s">
        <v>31</v>
      </c>
      <c r="D27" s="115">
        <v>30</v>
      </c>
      <c r="E27" s="114">
        <v>30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</row>
    <row r="28" spans="1:38" s="116" customFormat="1" ht="27.75">
      <c r="B28" s="117"/>
      <c r="C28" s="114"/>
      <c r="D28" s="115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</row>
    <row r="29" spans="1:38" s="116" customFormat="1" ht="27.75">
      <c r="B29" s="117"/>
      <c r="C29" s="114" t="s">
        <v>48</v>
      </c>
      <c r="D29" s="115">
        <v>180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>
        <v>180</v>
      </c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</row>
    <row r="30" spans="1:38" s="116" customFormat="1" ht="27.75">
      <c r="B30" s="117"/>
      <c r="C30" s="114" t="s">
        <v>31</v>
      </c>
      <c r="D30" s="115">
        <v>20</v>
      </c>
      <c r="E30" s="114">
        <v>20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</row>
    <row r="31" spans="1:38" s="116" customFormat="1" ht="27.75">
      <c r="B31" s="119"/>
      <c r="C31" s="114" t="s">
        <v>35</v>
      </c>
      <c r="D31" s="115">
        <v>10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</row>
    <row r="32" spans="1:38" ht="26.25">
      <c r="B32" s="110"/>
      <c r="C32" s="120" t="s">
        <v>138</v>
      </c>
      <c r="D32" s="121">
        <f>D20+D26</f>
        <v>90</v>
      </c>
      <c r="E32" s="121">
        <f>SUM(E6:E31)</f>
        <v>96.14</v>
      </c>
      <c r="F32" s="121">
        <f t="shared" ref="F32:AI32" si="0">SUM(F6:F31)</f>
        <v>2</v>
      </c>
      <c r="G32" s="121">
        <f t="shared" si="0"/>
        <v>0</v>
      </c>
      <c r="H32" s="121">
        <f t="shared" si="0"/>
        <v>54.3</v>
      </c>
      <c r="I32" s="121">
        <f t="shared" si="0"/>
        <v>0</v>
      </c>
      <c r="J32" s="121">
        <f t="shared" si="0"/>
        <v>0</v>
      </c>
      <c r="K32" s="121">
        <f t="shared" si="0"/>
        <v>170</v>
      </c>
      <c r="L32" s="121">
        <f t="shared" si="0"/>
        <v>313.10000000000002</v>
      </c>
      <c r="M32" s="121">
        <f t="shared" si="0"/>
        <v>5.5</v>
      </c>
      <c r="N32" s="121">
        <f t="shared" si="0"/>
        <v>147</v>
      </c>
      <c r="O32" s="121">
        <f t="shared" si="0"/>
        <v>0</v>
      </c>
      <c r="P32" s="121">
        <f t="shared" si="0"/>
        <v>200</v>
      </c>
      <c r="Q32" s="121">
        <f t="shared" si="0"/>
        <v>44.57</v>
      </c>
      <c r="R32" s="121">
        <f t="shared" si="0"/>
        <v>0</v>
      </c>
      <c r="S32" s="121">
        <f t="shared" si="0"/>
        <v>0</v>
      </c>
      <c r="T32" s="121">
        <f t="shared" si="0"/>
        <v>0</v>
      </c>
      <c r="U32" s="121">
        <f t="shared" si="0"/>
        <v>329.57</v>
      </c>
      <c r="V32" s="121">
        <f t="shared" si="0"/>
        <v>25.3</v>
      </c>
      <c r="W32" s="121">
        <f t="shared" si="0"/>
        <v>0</v>
      </c>
      <c r="X32" s="121">
        <f t="shared" si="0"/>
        <v>4</v>
      </c>
      <c r="Y32" s="121">
        <f t="shared" si="0"/>
        <v>16.2</v>
      </c>
      <c r="Z32" s="121">
        <f t="shared" si="0"/>
        <v>10.5</v>
      </c>
      <c r="AA32" s="121">
        <f t="shared" si="0"/>
        <v>38.5</v>
      </c>
      <c r="AB32" s="121">
        <f t="shared" si="0"/>
        <v>0</v>
      </c>
      <c r="AC32" s="121">
        <f t="shared" si="0"/>
        <v>22.43</v>
      </c>
      <c r="AD32" s="121">
        <f t="shared" si="0"/>
        <v>44.5</v>
      </c>
      <c r="AE32" s="121">
        <f t="shared" si="0"/>
        <v>25</v>
      </c>
      <c r="AF32" s="121">
        <f t="shared" si="0"/>
        <v>0</v>
      </c>
      <c r="AG32" s="121">
        <f t="shared" si="0"/>
        <v>0.18</v>
      </c>
      <c r="AH32" s="121">
        <f t="shared" si="0"/>
        <v>0</v>
      </c>
      <c r="AI32" s="121">
        <f t="shared" si="0"/>
        <v>3.6</v>
      </c>
    </row>
    <row r="33" spans="1:35" ht="26.25">
      <c r="B33" s="105"/>
      <c r="C33" s="105"/>
      <c r="D33" s="105"/>
      <c r="E33" s="105"/>
      <c r="F33" s="105" t="s">
        <v>139</v>
      </c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</row>
    <row r="34" spans="1:35" ht="26.25">
      <c r="B34" s="110" t="s">
        <v>73</v>
      </c>
      <c r="C34" s="110" t="s">
        <v>74</v>
      </c>
      <c r="D34" s="110" t="s">
        <v>75</v>
      </c>
      <c r="E34" s="110"/>
      <c r="F34" s="110"/>
      <c r="G34" s="110" t="s">
        <v>76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</row>
    <row r="35" spans="1:35" ht="26.25">
      <c r="B35" s="111" t="s">
        <v>77</v>
      </c>
      <c r="C35" s="112" t="s">
        <v>78</v>
      </c>
      <c r="D35" s="110" t="s">
        <v>79</v>
      </c>
      <c r="E35" s="110" t="s">
        <v>80</v>
      </c>
      <c r="F35" s="110" t="s">
        <v>81</v>
      </c>
      <c r="G35" s="110" t="s">
        <v>82</v>
      </c>
      <c r="H35" s="110" t="s">
        <v>83</v>
      </c>
      <c r="I35" s="110" t="s">
        <v>84</v>
      </c>
      <c r="J35" s="110" t="s">
        <v>85</v>
      </c>
      <c r="K35" s="110" t="s">
        <v>86</v>
      </c>
      <c r="L35" s="110" t="s">
        <v>87</v>
      </c>
      <c r="M35" s="110" t="s">
        <v>88</v>
      </c>
      <c r="N35" s="110" t="s">
        <v>41</v>
      </c>
      <c r="O35" s="110" t="s">
        <v>89</v>
      </c>
      <c r="P35" s="110" t="s">
        <v>90</v>
      </c>
      <c r="Q35" s="110" t="s">
        <v>91</v>
      </c>
      <c r="R35" s="110" t="s">
        <v>92</v>
      </c>
      <c r="S35" s="110" t="s">
        <v>93</v>
      </c>
      <c r="T35" s="110" t="s">
        <v>94</v>
      </c>
      <c r="U35" s="110" t="s">
        <v>95</v>
      </c>
      <c r="V35" s="110" t="s">
        <v>96</v>
      </c>
      <c r="W35" s="110" t="s">
        <v>97</v>
      </c>
      <c r="X35" s="110" t="s">
        <v>98</v>
      </c>
      <c r="Y35" s="110" t="s">
        <v>99</v>
      </c>
      <c r="Z35" s="110" t="s">
        <v>100</v>
      </c>
      <c r="AA35" s="110" t="s">
        <v>101</v>
      </c>
      <c r="AB35" s="110" t="s">
        <v>102</v>
      </c>
      <c r="AC35" s="110" t="s">
        <v>103</v>
      </c>
      <c r="AD35" s="110" t="s">
        <v>104</v>
      </c>
      <c r="AE35" s="110" t="s">
        <v>136</v>
      </c>
      <c r="AF35" s="110" t="s">
        <v>105</v>
      </c>
      <c r="AG35" s="110" t="s">
        <v>106</v>
      </c>
      <c r="AH35" s="110" t="s">
        <v>107</v>
      </c>
      <c r="AI35" s="110" t="s">
        <v>108</v>
      </c>
    </row>
    <row r="36" spans="1:35" s="116" customFormat="1" ht="27.75">
      <c r="A36" s="116" t="s">
        <v>355</v>
      </c>
      <c r="B36" s="114"/>
      <c r="C36" s="114" t="s">
        <v>485</v>
      </c>
      <c r="D36" s="115">
        <v>150</v>
      </c>
      <c r="E36" s="114"/>
      <c r="F36" s="114">
        <v>17</v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>
        <v>117</v>
      </c>
      <c r="X36" s="114"/>
      <c r="Y36" s="114"/>
      <c r="Z36" s="114">
        <v>9</v>
      </c>
      <c r="AA36" s="114"/>
      <c r="AB36" s="114"/>
      <c r="AC36" s="114"/>
      <c r="AD36" s="114">
        <v>9</v>
      </c>
      <c r="AE36" s="114"/>
      <c r="AF36" s="114"/>
      <c r="AG36" s="114"/>
      <c r="AH36" s="114"/>
      <c r="AI36" s="114"/>
    </row>
    <row r="37" spans="1:35" s="116" customFormat="1" ht="27.75">
      <c r="B37" s="117"/>
      <c r="C37" s="114" t="s">
        <v>43</v>
      </c>
      <c r="D37" s="115">
        <v>180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>
        <v>90</v>
      </c>
      <c r="V37" s="114"/>
      <c r="W37" s="114"/>
      <c r="X37" s="114"/>
      <c r="Y37" s="114"/>
      <c r="Z37" s="114"/>
      <c r="AA37" s="114"/>
      <c r="AB37" s="114"/>
      <c r="AC37" s="114"/>
      <c r="AD37" s="114">
        <v>13.5</v>
      </c>
      <c r="AE37" s="114"/>
      <c r="AF37" s="114"/>
      <c r="AG37" s="114"/>
      <c r="AH37" s="114">
        <v>5.4</v>
      </c>
      <c r="AI37" s="114"/>
    </row>
    <row r="38" spans="1:35" s="116" customFormat="1" ht="27.75">
      <c r="B38" s="117"/>
      <c r="C38" s="114" t="s">
        <v>31</v>
      </c>
      <c r="D38" s="115">
        <v>20</v>
      </c>
      <c r="E38" s="114">
        <v>20</v>
      </c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</row>
    <row r="39" spans="1:35" s="116" customFormat="1" ht="27.75">
      <c r="B39" s="117"/>
      <c r="C39" s="114" t="s">
        <v>137</v>
      </c>
      <c r="D39" s="115">
        <v>10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>
        <v>10</v>
      </c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</row>
    <row r="40" spans="1:35" s="116" customFormat="1" ht="27.75">
      <c r="B40" s="117"/>
      <c r="C40" s="114"/>
      <c r="D40" s="115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</row>
    <row r="41" spans="1:35" s="116" customFormat="1" ht="27.75">
      <c r="B41" s="117"/>
      <c r="C41" s="114" t="s">
        <v>4</v>
      </c>
      <c r="D41" s="115">
        <v>200</v>
      </c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>
        <v>200</v>
      </c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5"/>
      <c r="AI41" s="115"/>
    </row>
    <row r="42" spans="1:35" s="116" customFormat="1" ht="27.75">
      <c r="B42" s="117"/>
      <c r="C42" s="114" t="s">
        <v>38</v>
      </c>
      <c r="D42" s="115">
        <v>20</v>
      </c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>
        <v>20</v>
      </c>
      <c r="AF42" s="114"/>
      <c r="AG42" s="114"/>
      <c r="AH42" s="114"/>
      <c r="AI42" s="114"/>
    </row>
    <row r="43" spans="1:35" s="116" customFormat="1" ht="27.75">
      <c r="B43" s="117"/>
      <c r="C43" s="114" t="s">
        <v>41</v>
      </c>
      <c r="D43" s="115">
        <v>130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>
        <v>130</v>
      </c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  <c r="AI43" s="115"/>
    </row>
    <row r="44" spans="1:35" s="116" customFormat="1" ht="27.75">
      <c r="B44" s="117"/>
      <c r="C44" s="114"/>
      <c r="D44" s="115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  <c r="AI44" s="115"/>
    </row>
    <row r="45" spans="1:35" s="116" customFormat="1" ht="27.75">
      <c r="A45" s="116" t="s">
        <v>441</v>
      </c>
      <c r="B45" s="117"/>
      <c r="C45" s="114" t="s">
        <v>442</v>
      </c>
      <c r="D45" s="115">
        <v>60</v>
      </c>
      <c r="E45" s="114"/>
      <c r="F45" s="114"/>
      <c r="G45" s="114"/>
      <c r="H45" s="114"/>
      <c r="I45" s="114"/>
      <c r="J45" s="114"/>
      <c r="K45" s="114"/>
      <c r="L45" s="114">
        <v>48</v>
      </c>
      <c r="M45" s="114"/>
      <c r="N45" s="114">
        <v>9</v>
      </c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>
        <v>3</v>
      </c>
      <c r="AD45" s="114"/>
      <c r="AE45" s="114"/>
      <c r="AF45" s="114"/>
      <c r="AG45" s="114"/>
      <c r="AH45" s="114"/>
      <c r="AI45" s="114"/>
    </row>
    <row r="46" spans="1:35" s="116" customFormat="1" ht="27.75">
      <c r="A46" s="116" t="s">
        <v>325</v>
      </c>
      <c r="B46" s="117" t="s">
        <v>120</v>
      </c>
      <c r="C46" s="114" t="s">
        <v>370</v>
      </c>
      <c r="D46" s="115">
        <v>180</v>
      </c>
      <c r="E46" s="114"/>
      <c r="F46" s="114"/>
      <c r="G46" s="114"/>
      <c r="H46" s="114"/>
      <c r="I46" s="114"/>
      <c r="J46" s="114">
        <v>14.4</v>
      </c>
      <c r="K46" s="114">
        <v>45</v>
      </c>
      <c r="L46" s="114">
        <v>16.2</v>
      </c>
      <c r="M46" s="114"/>
      <c r="N46" s="114"/>
      <c r="O46" s="114"/>
      <c r="P46" s="114"/>
      <c r="Q46" s="114"/>
      <c r="R46" s="114"/>
      <c r="S46" s="114"/>
      <c r="T46" s="114"/>
      <c r="U46" s="114"/>
      <c r="V46" s="114">
        <v>1.8</v>
      </c>
      <c r="W46" s="114"/>
      <c r="X46" s="114"/>
      <c r="Y46" s="114"/>
      <c r="Z46" s="114"/>
      <c r="AA46" s="114"/>
      <c r="AB46" s="114"/>
      <c r="AC46" s="114">
        <v>1.8</v>
      </c>
      <c r="AD46" s="114"/>
      <c r="AE46" s="114"/>
      <c r="AF46" s="114"/>
      <c r="AG46" s="114"/>
      <c r="AH46" s="115"/>
      <c r="AI46" s="115"/>
    </row>
    <row r="47" spans="1:35" s="116" customFormat="1" ht="27.75">
      <c r="B47" s="117" t="s">
        <v>388</v>
      </c>
      <c r="C47" s="114" t="s">
        <v>440</v>
      </c>
      <c r="D47" s="115">
        <v>80</v>
      </c>
      <c r="E47" s="114">
        <v>8.4</v>
      </c>
      <c r="F47" s="114">
        <v>4.8</v>
      </c>
      <c r="G47" s="114"/>
      <c r="H47" s="114"/>
      <c r="I47" s="114"/>
      <c r="J47" s="114"/>
      <c r="K47" s="114"/>
      <c r="L47" s="114">
        <v>8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>
        <v>12.8</v>
      </c>
      <c r="Y47" s="114">
        <v>6.4</v>
      </c>
      <c r="Z47" s="114"/>
      <c r="AA47" s="114">
        <v>46.4</v>
      </c>
      <c r="AB47" s="114"/>
      <c r="AC47" s="114">
        <v>4.8</v>
      </c>
      <c r="AD47" s="114"/>
      <c r="AE47" s="114"/>
      <c r="AF47" s="114"/>
      <c r="AG47" s="114"/>
      <c r="AH47" s="114"/>
      <c r="AI47" s="114"/>
    </row>
    <row r="48" spans="1:35" s="116" customFormat="1" ht="27.75">
      <c r="A48" s="116" t="s">
        <v>411</v>
      </c>
      <c r="B48" s="117"/>
      <c r="C48" s="114" t="s">
        <v>131</v>
      </c>
      <c r="D48" s="115">
        <v>130</v>
      </c>
      <c r="E48" s="114"/>
      <c r="F48" s="114"/>
      <c r="G48" s="114"/>
      <c r="H48" s="114"/>
      <c r="I48" s="114">
        <v>28.34</v>
      </c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>
        <v>3.5</v>
      </c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5"/>
      <c r="AI48" s="115"/>
    </row>
    <row r="49" spans="1:37" s="116" customFormat="1" ht="27.75">
      <c r="B49" s="117"/>
      <c r="C49" s="118" t="s">
        <v>134</v>
      </c>
      <c r="D49" s="115">
        <v>200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>
        <v>40</v>
      </c>
      <c r="O49" s="115"/>
      <c r="P49" s="114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>
        <v>20</v>
      </c>
      <c r="AE49" s="115"/>
      <c r="AF49" s="115"/>
      <c r="AG49" s="115"/>
      <c r="AH49" s="115"/>
      <c r="AI49" s="115"/>
    </row>
    <row r="50" spans="1:37" s="116" customFormat="1" ht="27.75">
      <c r="B50" s="117"/>
      <c r="C50" s="118" t="s">
        <v>39</v>
      </c>
      <c r="D50" s="115">
        <v>60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</row>
    <row r="51" spans="1:37" s="116" customFormat="1" ht="27.75">
      <c r="B51" s="117"/>
      <c r="C51" s="118"/>
      <c r="D51" s="115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</row>
    <row r="52" spans="1:37" s="116" customFormat="1" ht="27.75">
      <c r="B52" s="117"/>
      <c r="C52" s="118"/>
      <c r="D52" s="115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</row>
    <row r="53" spans="1:37" s="116" customFormat="1" ht="27.75">
      <c r="B53" s="114" t="s">
        <v>397</v>
      </c>
      <c r="C53" s="114" t="s">
        <v>464</v>
      </c>
      <c r="D53" s="115">
        <v>50</v>
      </c>
      <c r="E53" s="114"/>
      <c r="F53" s="114"/>
      <c r="G53" s="114"/>
      <c r="H53" s="114"/>
      <c r="I53" s="114"/>
      <c r="J53" s="114"/>
      <c r="K53" s="114"/>
      <c r="L53" s="114">
        <v>50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</row>
    <row r="54" spans="1:37" s="116" customFormat="1" ht="27.75">
      <c r="B54" s="114" t="s">
        <v>397</v>
      </c>
      <c r="C54" s="114" t="s">
        <v>398</v>
      </c>
      <c r="D54" s="115">
        <v>60</v>
      </c>
      <c r="E54" s="114">
        <v>7.97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>
        <v>53.32</v>
      </c>
      <c r="S54" s="114"/>
      <c r="T54" s="114"/>
      <c r="U54" s="114"/>
      <c r="V54" s="114">
        <v>3.43</v>
      </c>
      <c r="W54" s="114"/>
      <c r="X54" s="114"/>
      <c r="Y54" s="114"/>
      <c r="Z54" s="114">
        <v>3.43</v>
      </c>
      <c r="AA54" s="114"/>
      <c r="AB54" s="114"/>
      <c r="AC54" s="114">
        <v>2.57</v>
      </c>
      <c r="AD54" s="114"/>
      <c r="AE54" s="114"/>
      <c r="AF54" s="114"/>
      <c r="AG54" s="114"/>
      <c r="AH54" s="114"/>
      <c r="AI54" s="114"/>
      <c r="AK54" s="116">
        <v>0.26</v>
      </c>
    </row>
    <row r="55" spans="1:37" s="116" customFormat="1" ht="27.75">
      <c r="A55" s="116" t="s">
        <v>258</v>
      </c>
      <c r="B55" s="117"/>
      <c r="C55" s="114" t="s">
        <v>387</v>
      </c>
      <c r="D55" s="115">
        <v>130</v>
      </c>
      <c r="E55" s="114"/>
      <c r="F55" s="114"/>
      <c r="G55" s="114"/>
      <c r="H55" s="114"/>
      <c r="I55" s="114"/>
      <c r="J55" s="114"/>
      <c r="K55" s="114">
        <v>110.93333333333334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>
        <v>19.933333333333334</v>
      </c>
      <c r="V55" s="114">
        <v>4.3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5"/>
      <c r="AI55" s="115"/>
    </row>
    <row r="56" spans="1:37" s="116" customFormat="1" ht="27.75">
      <c r="B56" s="117"/>
      <c r="C56" s="114" t="s">
        <v>3</v>
      </c>
      <c r="D56" s="115">
        <v>200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>
        <v>13</v>
      </c>
      <c r="AE56" s="114"/>
      <c r="AF56" s="114"/>
      <c r="AG56" s="114">
        <v>0.3</v>
      </c>
      <c r="AH56" s="114"/>
      <c r="AI56" s="114"/>
    </row>
    <row r="57" spans="1:37" s="116" customFormat="1" ht="27.75">
      <c r="B57" s="117"/>
      <c r="C57" s="114" t="s">
        <v>39</v>
      </c>
      <c r="D57" s="115">
        <v>30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</row>
    <row r="58" spans="1:37" s="116" customFormat="1" ht="27.75">
      <c r="B58" s="117"/>
      <c r="C58" s="114" t="s">
        <v>31</v>
      </c>
      <c r="D58" s="115">
        <v>30</v>
      </c>
      <c r="E58" s="114">
        <v>30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</row>
    <row r="59" spans="1:37" s="116" customFormat="1" ht="27.75">
      <c r="B59" s="117"/>
      <c r="C59" s="114"/>
      <c r="D59" s="115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</row>
    <row r="60" spans="1:37" s="116" customFormat="1" ht="27.75">
      <c r="B60" s="117"/>
      <c r="C60" s="114" t="s">
        <v>48</v>
      </c>
      <c r="D60" s="115">
        <v>180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>
        <v>180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</row>
    <row r="61" spans="1:37" s="116" customFormat="1" ht="27.75">
      <c r="B61" s="117"/>
      <c r="C61" s="114" t="s">
        <v>31</v>
      </c>
      <c r="D61" s="115">
        <v>25</v>
      </c>
      <c r="E61" s="114">
        <v>25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</row>
    <row r="62" spans="1:37" s="116" customFormat="1" ht="27.75">
      <c r="B62" s="119"/>
      <c r="C62" s="114" t="s">
        <v>35</v>
      </c>
      <c r="D62" s="115">
        <v>15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>
        <v>140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</row>
    <row r="63" spans="1:37" ht="26.25">
      <c r="B63" s="110"/>
      <c r="C63" s="120" t="s">
        <v>138</v>
      </c>
      <c r="D63" s="121">
        <f>D50+D57</f>
        <v>90</v>
      </c>
      <c r="E63" s="121">
        <f t="shared" ref="E63:AI63" si="1">SUM(E36:E62)</f>
        <v>91.37</v>
      </c>
      <c r="F63" s="121">
        <f t="shared" si="1"/>
        <v>21.8</v>
      </c>
      <c r="G63" s="121">
        <f t="shared" si="1"/>
        <v>0</v>
      </c>
      <c r="H63" s="121">
        <f t="shared" si="1"/>
        <v>0</v>
      </c>
      <c r="I63" s="121">
        <f t="shared" si="1"/>
        <v>28.34</v>
      </c>
      <c r="J63" s="121">
        <f t="shared" si="1"/>
        <v>14.4</v>
      </c>
      <c r="K63" s="121">
        <f t="shared" si="1"/>
        <v>155.93333333333334</v>
      </c>
      <c r="L63" s="121">
        <f t="shared" si="1"/>
        <v>122.2</v>
      </c>
      <c r="M63" s="121">
        <f t="shared" si="1"/>
        <v>0</v>
      </c>
      <c r="N63" s="121">
        <f t="shared" si="1"/>
        <v>319</v>
      </c>
      <c r="O63" s="121">
        <f t="shared" si="1"/>
        <v>0</v>
      </c>
      <c r="P63" s="121">
        <f t="shared" si="1"/>
        <v>200</v>
      </c>
      <c r="Q63" s="121">
        <f t="shared" si="1"/>
        <v>0</v>
      </c>
      <c r="R63" s="121">
        <f t="shared" si="1"/>
        <v>53.32</v>
      </c>
      <c r="S63" s="121">
        <f t="shared" si="1"/>
        <v>0</v>
      </c>
      <c r="T63" s="121">
        <f t="shared" si="1"/>
        <v>0</v>
      </c>
      <c r="U63" s="121">
        <f t="shared" si="1"/>
        <v>289.93333333333334</v>
      </c>
      <c r="V63" s="121">
        <f t="shared" si="1"/>
        <v>23.03</v>
      </c>
      <c r="W63" s="121">
        <f t="shared" si="1"/>
        <v>117</v>
      </c>
      <c r="X63" s="121">
        <f t="shared" si="1"/>
        <v>12.8</v>
      </c>
      <c r="Y63" s="121">
        <f t="shared" si="1"/>
        <v>6.4</v>
      </c>
      <c r="Z63" s="121">
        <f t="shared" si="1"/>
        <v>12.43</v>
      </c>
      <c r="AA63" s="121">
        <f t="shared" si="1"/>
        <v>46.4</v>
      </c>
      <c r="AB63" s="121">
        <f t="shared" si="1"/>
        <v>0</v>
      </c>
      <c r="AC63" s="121">
        <f t="shared" si="1"/>
        <v>12.17</v>
      </c>
      <c r="AD63" s="121">
        <f t="shared" si="1"/>
        <v>55.5</v>
      </c>
      <c r="AE63" s="121">
        <f t="shared" si="1"/>
        <v>20</v>
      </c>
      <c r="AF63" s="121">
        <f t="shared" si="1"/>
        <v>0</v>
      </c>
      <c r="AG63" s="121">
        <f t="shared" si="1"/>
        <v>0.3</v>
      </c>
      <c r="AH63" s="121">
        <f t="shared" si="1"/>
        <v>5.4</v>
      </c>
      <c r="AI63" s="121">
        <f t="shared" si="1"/>
        <v>0</v>
      </c>
    </row>
    <row r="64" spans="1:37" ht="26.25">
      <c r="B64" s="105"/>
      <c r="C64" s="105"/>
      <c r="D64" s="105"/>
      <c r="E64" s="105"/>
      <c r="F64" s="105" t="s">
        <v>141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8"/>
      <c r="AI64" s="108"/>
    </row>
    <row r="65" spans="1:37" ht="26.25">
      <c r="B65" s="111" t="s">
        <v>73</v>
      </c>
      <c r="C65" s="110" t="s">
        <v>74</v>
      </c>
      <c r="D65" s="110" t="s">
        <v>75</v>
      </c>
      <c r="E65" s="110"/>
      <c r="F65" s="110"/>
      <c r="G65" s="110" t="s">
        <v>76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</row>
    <row r="66" spans="1:37" ht="26.25">
      <c r="B66" s="111" t="s">
        <v>77</v>
      </c>
      <c r="C66" s="112" t="s">
        <v>78</v>
      </c>
      <c r="D66" s="110" t="s">
        <v>79</v>
      </c>
      <c r="E66" s="110" t="s">
        <v>80</v>
      </c>
      <c r="F66" s="110" t="s">
        <v>81</v>
      </c>
      <c r="G66" s="110" t="s">
        <v>82</v>
      </c>
      <c r="H66" s="110" t="s">
        <v>83</v>
      </c>
      <c r="I66" s="110" t="s">
        <v>84</v>
      </c>
      <c r="J66" s="110" t="s">
        <v>85</v>
      </c>
      <c r="K66" s="110" t="s">
        <v>86</v>
      </c>
      <c r="L66" s="110" t="s">
        <v>87</v>
      </c>
      <c r="M66" s="110" t="s">
        <v>88</v>
      </c>
      <c r="N66" s="110" t="s">
        <v>41</v>
      </c>
      <c r="O66" s="110" t="s">
        <v>89</v>
      </c>
      <c r="P66" s="110" t="s">
        <v>90</v>
      </c>
      <c r="Q66" s="110" t="s">
        <v>91</v>
      </c>
      <c r="R66" s="110" t="s">
        <v>92</v>
      </c>
      <c r="S66" s="110" t="s">
        <v>93</v>
      </c>
      <c r="T66" s="110" t="s">
        <v>94</v>
      </c>
      <c r="U66" s="110" t="s">
        <v>95</v>
      </c>
      <c r="V66" s="110" t="s">
        <v>96</v>
      </c>
      <c r="W66" s="110" t="s">
        <v>97</v>
      </c>
      <c r="X66" s="110" t="s">
        <v>98</v>
      </c>
      <c r="Y66" s="110" t="s">
        <v>99</v>
      </c>
      <c r="Z66" s="110" t="s">
        <v>100</v>
      </c>
      <c r="AA66" s="110" t="s">
        <v>101</v>
      </c>
      <c r="AB66" s="110" t="s">
        <v>102</v>
      </c>
      <c r="AC66" s="110" t="s">
        <v>103</v>
      </c>
      <c r="AD66" s="110" t="s">
        <v>104</v>
      </c>
      <c r="AE66" s="110" t="s">
        <v>136</v>
      </c>
      <c r="AF66" s="110" t="s">
        <v>105</v>
      </c>
      <c r="AG66" s="110" t="s">
        <v>106</v>
      </c>
      <c r="AH66" s="110" t="s">
        <v>107</v>
      </c>
      <c r="AI66" s="110" t="s">
        <v>108</v>
      </c>
    </row>
    <row r="67" spans="1:37" s="116" customFormat="1" ht="27.75">
      <c r="B67" s="114">
        <v>10</v>
      </c>
      <c r="C67" s="114" t="s">
        <v>185</v>
      </c>
      <c r="D67" s="115">
        <v>100</v>
      </c>
      <c r="E67" s="114"/>
      <c r="F67" s="114"/>
      <c r="G67" s="114"/>
      <c r="H67" s="114"/>
      <c r="I67" s="114">
        <v>23.9</v>
      </c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>
        <v>66.5</v>
      </c>
      <c r="V67" s="114">
        <v>2.5</v>
      </c>
      <c r="W67" s="114"/>
      <c r="X67" s="114"/>
      <c r="Y67" s="114"/>
      <c r="Z67" s="114"/>
      <c r="AA67" s="114"/>
      <c r="AB67" s="114"/>
      <c r="AC67" s="114"/>
      <c r="AD67" s="114">
        <v>2.5</v>
      </c>
      <c r="AE67" s="114"/>
      <c r="AF67" s="114"/>
      <c r="AG67" s="114"/>
      <c r="AH67" s="114"/>
      <c r="AI67" s="114"/>
    </row>
    <row r="68" spans="1:37" s="116" customFormat="1" ht="27.75">
      <c r="B68" s="117"/>
      <c r="C68" s="118" t="s">
        <v>2</v>
      </c>
      <c r="D68" s="115">
        <v>70</v>
      </c>
      <c r="E68" s="114"/>
      <c r="F68" s="114">
        <v>4</v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>
        <v>18</v>
      </c>
      <c r="V68" s="114">
        <v>3.5</v>
      </c>
      <c r="W68" s="114"/>
      <c r="X68" s="114">
        <v>7</v>
      </c>
      <c r="Y68" s="114"/>
      <c r="Z68" s="114">
        <v>56</v>
      </c>
      <c r="AA68" s="114"/>
      <c r="AB68" s="114"/>
      <c r="AC68" s="114"/>
      <c r="AD68" s="114"/>
      <c r="AE68" s="114"/>
      <c r="AF68" s="114"/>
      <c r="AG68" s="114"/>
      <c r="AH68" s="114"/>
      <c r="AI68" s="114"/>
    </row>
    <row r="69" spans="1:37" s="116" customFormat="1" ht="27.75">
      <c r="B69" s="117"/>
      <c r="C69" s="118" t="s">
        <v>40</v>
      </c>
      <c r="D69" s="115">
        <v>180</v>
      </c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90</v>
      </c>
      <c r="V69" s="114"/>
      <c r="W69" s="114"/>
      <c r="X69" s="114"/>
      <c r="Y69" s="114"/>
      <c r="Z69" s="114"/>
      <c r="AA69" s="114"/>
      <c r="AB69" s="114"/>
      <c r="AC69" s="114"/>
      <c r="AD69" s="114">
        <v>18</v>
      </c>
      <c r="AE69" s="114"/>
      <c r="AF69" s="114"/>
      <c r="AG69" s="114"/>
      <c r="AH69" s="114"/>
      <c r="AI69" s="114">
        <v>3.6</v>
      </c>
    </row>
    <row r="70" spans="1:37" s="116" customFormat="1" ht="27.75">
      <c r="B70" s="117"/>
      <c r="C70" s="118" t="s">
        <v>31</v>
      </c>
      <c r="D70" s="115">
        <v>15</v>
      </c>
      <c r="E70" s="114">
        <v>15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</row>
    <row r="71" spans="1:37" s="116" customFormat="1" ht="27.75">
      <c r="B71" s="117"/>
      <c r="C71" s="118" t="s">
        <v>137</v>
      </c>
      <c r="D71" s="115">
        <v>5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>
        <v>5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</row>
    <row r="72" spans="1:37" s="116" customFormat="1" ht="27.75">
      <c r="B72" s="117"/>
      <c r="C72" s="118"/>
      <c r="D72" s="115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</row>
    <row r="73" spans="1:37" s="116" customFormat="1" ht="27.75">
      <c r="B73" s="117"/>
      <c r="C73" s="118" t="s">
        <v>4</v>
      </c>
      <c r="D73" s="115">
        <v>200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>
        <v>200</v>
      </c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</row>
    <row r="74" spans="1:37" s="116" customFormat="1" ht="27.75">
      <c r="B74" s="117"/>
      <c r="C74" s="118" t="s">
        <v>140</v>
      </c>
      <c r="D74" s="115">
        <v>20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>
        <v>20</v>
      </c>
      <c r="AF74" s="114"/>
      <c r="AG74" s="114"/>
      <c r="AH74" s="114"/>
      <c r="AI74" s="114"/>
    </row>
    <row r="75" spans="1:37" s="116" customFormat="1" ht="27.75">
      <c r="B75" s="117"/>
      <c r="C75" s="118" t="s">
        <v>41</v>
      </c>
      <c r="D75" s="115">
        <v>130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>
        <v>130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</row>
    <row r="76" spans="1:37" s="116" customFormat="1" ht="27.75">
      <c r="B76" s="117"/>
      <c r="C76" s="118"/>
      <c r="D76" s="115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</row>
    <row r="77" spans="1:37" s="116" customFormat="1" ht="27.75">
      <c r="B77" s="117"/>
      <c r="C77" s="118" t="s">
        <v>457</v>
      </c>
      <c r="D77" s="115">
        <v>60</v>
      </c>
      <c r="E77" s="114"/>
      <c r="F77" s="114"/>
      <c r="G77" s="114"/>
      <c r="H77" s="114"/>
      <c r="I77" s="114"/>
      <c r="J77" s="114"/>
      <c r="K77" s="114"/>
      <c r="L77" s="114">
        <v>34.799999999999997</v>
      </c>
      <c r="M77" s="114"/>
      <c r="N77" s="114">
        <v>21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>
        <v>4.8</v>
      </c>
      <c r="AD77" s="114"/>
      <c r="AE77" s="114"/>
      <c r="AF77" s="114"/>
      <c r="AG77" s="114"/>
      <c r="AH77" s="114"/>
      <c r="AI77" s="114"/>
    </row>
    <row r="78" spans="1:37" s="116" customFormat="1" ht="27.75">
      <c r="A78" s="116" t="s">
        <v>236</v>
      </c>
      <c r="B78" s="117"/>
      <c r="C78" s="114" t="s">
        <v>377</v>
      </c>
      <c r="D78" s="115">
        <v>200</v>
      </c>
      <c r="E78" s="114"/>
      <c r="F78" s="114"/>
      <c r="G78" s="114"/>
      <c r="H78" s="114"/>
      <c r="I78" s="114"/>
      <c r="J78" s="114"/>
      <c r="K78" s="114">
        <v>90</v>
      </c>
      <c r="L78" s="114">
        <v>16</v>
      </c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>
        <v>2</v>
      </c>
      <c r="AD78" s="114"/>
      <c r="AE78" s="114"/>
      <c r="AF78" s="114"/>
      <c r="AG78" s="114"/>
      <c r="AH78" s="114"/>
      <c r="AI78" s="114"/>
    </row>
    <row r="79" spans="1:37" s="116" customFormat="1" ht="27.75">
      <c r="B79" s="117" t="s">
        <v>397</v>
      </c>
      <c r="C79" s="118" t="s">
        <v>443</v>
      </c>
      <c r="D79" s="115">
        <v>60</v>
      </c>
      <c r="E79" s="114">
        <v>3.6</v>
      </c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>
        <v>60</v>
      </c>
      <c r="S79" s="114"/>
      <c r="T79" s="114"/>
      <c r="U79" s="114"/>
      <c r="V79" s="114"/>
      <c r="W79" s="114"/>
      <c r="X79" s="114"/>
      <c r="Y79" s="114"/>
      <c r="Z79" s="114">
        <v>3.6</v>
      </c>
      <c r="AA79" s="114"/>
      <c r="AB79" s="114"/>
      <c r="AC79" s="114">
        <v>3.6</v>
      </c>
      <c r="AD79" s="114"/>
      <c r="AE79" s="114"/>
      <c r="AF79" s="114"/>
      <c r="AG79" s="114"/>
      <c r="AH79" s="114"/>
      <c r="AI79" s="114"/>
      <c r="AK79" s="116">
        <v>0.8</v>
      </c>
    </row>
    <row r="80" spans="1:37" s="116" customFormat="1" ht="27.75">
      <c r="B80" s="117"/>
      <c r="C80" s="118" t="s">
        <v>132</v>
      </c>
      <c r="D80" s="115">
        <v>150</v>
      </c>
      <c r="E80" s="114"/>
      <c r="F80" s="114">
        <v>2</v>
      </c>
      <c r="G80" s="114"/>
      <c r="H80" s="114"/>
      <c r="I80" s="114"/>
      <c r="J80" s="114"/>
      <c r="K80" s="114"/>
      <c r="L80" s="114">
        <v>191.5</v>
      </c>
      <c r="M80" s="114">
        <v>1.5</v>
      </c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>
        <v>5</v>
      </c>
      <c r="AD80" s="114">
        <v>5</v>
      </c>
      <c r="AE80" s="114"/>
      <c r="AF80" s="114"/>
      <c r="AG80" s="114"/>
      <c r="AH80" s="114"/>
      <c r="AI80" s="114"/>
    </row>
    <row r="81" spans="1:36" s="116" customFormat="1" ht="27.75">
      <c r="B81" s="117"/>
      <c r="C81" s="118" t="s">
        <v>5</v>
      </c>
      <c r="D81" s="115">
        <v>200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>
        <v>20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>
        <v>16</v>
      </c>
      <c r="AE81" s="114"/>
      <c r="AF81" s="114"/>
      <c r="AG81" s="114"/>
      <c r="AH81" s="114"/>
      <c r="AI81" s="114"/>
    </row>
    <row r="82" spans="1:36" s="116" customFormat="1" ht="27.75">
      <c r="B82" s="117"/>
      <c r="C82" s="118" t="s">
        <v>39</v>
      </c>
      <c r="D82" s="115">
        <v>60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</row>
    <row r="83" spans="1:36" s="116" customFormat="1" ht="27.75">
      <c r="B83" s="117"/>
      <c r="C83" s="118"/>
      <c r="D83" s="115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</row>
    <row r="84" spans="1:36" s="116" customFormat="1" ht="27.75">
      <c r="B84" s="114"/>
      <c r="C84" s="114"/>
      <c r="D84" s="115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1:36" s="116" customFormat="1" ht="27.75">
      <c r="B85" s="117"/>
      <c r="C85" s="114" t="s">
        <v>123</v>
      </c>
      <c r="D85" s="115">
        <v>50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>
        <v>50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</row>
    <row r="86" spans="1:36" s="116" customFormat="1" ht="27.75">
      <c r="A86" s="116" t="s">
        <v>340</v>
      </c>
      <c r="B86" s="117"/>
      <c r="C86" s="118" t="s">
        <v>56</v>
      </c>
      <c r="D86" s="115">
        <v>130</v>
      </c>
      <c r="E86" s="114"/>
      <c r="F86" s="114"/>
      <c r="G86" s="114"/>
      <c r="H86" s="114"/>
      <c r="I86" s="114"/>
      <c r="J86" s="114"/>
      <c r="K86" s="114">
        <v>130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>
        <v>4.3</v>
      </c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</row>
    <row r="87" spans="1:36" s="116" customFormat="1" ht="27.75">
      <c r="A87" s="116" t="s">
        <v>451</v>
      </c>
      <c r="B87" s="117" t="s">
        <v>371</v>
      </c>
      <c r="C87" s="114" t="s">
        <v>452</v>
      </c>
      <c r="D87" s="115">
        <v>200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>
        <v>0.27</v>
      </c>
      <c r="AH87" s="114"/>
      <c r="AI87" s="114"/>
      <c r="AJ87" s="116">
        <v>10</v>
      </c>
    </row>
    <row r="88" spans="1:36" s="116" customFormat="1" ht="27.75">
      <c r="B88" s="117"/>
      <c r="C88" s="118" t="s">
        <v>39</v>
      </c>
      <c r="D88" s="115">
        <v>30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</row>
    <row r="89" spans="1:36" s="116" customFormat="1" ht="27.75">
      <c r="B89" s="117"/>
      <c r="C89" s="118" t="s">
        <v>31</v>
      </c>
      <c r="D89" s="115">
        <v>30</v>
      </c>
      <c r="E89" s="115">
        <v>30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</row>
    <row r="90" spans="1:36" s="116" customFormat="1" ht="27.75">
      <c r="B90" s="117"/>
      <c r="C90" s="118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</row>
    <row r="91" spans="1:36" s="116" customFormat="1" ht="27.75">
      <c r="B91" s="117"/>
      <c r="C91" s="118" t="s">
        <v>48</v>
      </c>
      <c r="D91" s="115">
        <v>180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>
        <v>180</v>
      </c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</row>
    <row r="92" spans="1:36" s="116" customFormat="1" ht="27.75">
      <c r="B92" s="117"/>
      <c r="C92" s="118" t="s">
        <v>31</v>
      </c>
      <c r="D92" s="115">
        <v>20</v>
      </c>
      <c r="E92" s="114">
        <v>20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</row>
    <row r="93" spans="1:36" s="116" customFormat="1" ht="27.75">
      <c r="B93" s="117"/>
      <c r="C93" s="118" t="s">
        <v>35</v>
      </c>
      <c r="D93" s="115">
        <v>10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</row>
    <row r="94" spans="1:36" ht="26.25">
      <c r="B94" s="110"/>
      <c r="C94" s="120" t="s">
        <v>138</v>
      </c>
      <c r="D94" s="121">
        <f>D82+D88</f>
        <v>90</v>
      </c>
      <c r="E94" s="121">
        <f t="shared" ref="E94:AI94" si="2">SUM(E67:E93)</f>
        <v>68.599999999999994</v>
      </c>
      <c r="F94" s="121">
        <f t="shared" si="2"/>
        <v>6</v>
      </c>
      <c r="G94" s="121">
        <f t="shared" si="2"/>
        <v>0</v>
      </c>
      <c r="H94" s="121">
        <f t="shared" si="2"/>
        <v>0</v>
      </c>
      <c r="I94" s="121">
        <f t="shared" si="2"/>
        <v>23.9</v>
      </c>
      <c r="J94" s="121">
        <f t="shared" si="2"/>
        <v>0</v>
      </c>
      <c r="K94" s="121">
        <f t="shared" si="2"/>
        <v>220</v>
      </c>
      <c r="L94" s="121">
        <f t="shared" si="2"/>
        <v>242.3</v>
      </c>
      <c r="M94" s="121">
        <f t="shared" si="2"/>
        <v>1.5</v>
      </c>
      <c r="N94" s="121">
        <f t="shared" si="2"/>
        <v>151</v>
      </c>
      <c r="O94" s="121">
        <f t="shared" si="2"/>
        <v>20</v>
      </c>
      <c r="P94" s="121">
        <f t="shared" si="2"/>
        <v>200</v>
      </c>
      <c r="Q94" s="121">
        <f t="shared" si="2"/>
        <v>0</v>
      </c>
      <c r="R94" s="121">
        <f t="shared" si="2"/>
        <v>60</v>
      </c>
      <c r="S94" s="121">
        <f t="shared" si="2"/>
        <v>50</v>
      </c>
      <c r="T94" s="121">
        <f t="shared" si="2"/>
        <v>0</v>
      </c>
      <c r="U94" s="121">
        <f t="shared" si="2"/>
        <v>354.5</v>
      </c>
      <c r="V94" s="121">
        <f t="shared" si="2"/>
        <v>15.3</v>
      </c>
      <c r="W94" s="121">
        <f t="shared" si="2"/>
        <v>0</v>
      </c>
      <c r="X94" s="121">
        <f t="shared" si="2"/>
        <v>7</v>
      </c>
      <c r="Y94" s="121">
        <f t="shared" si="2"/>
        <v>0</v>
      </c>
      <c r="Z94" s="121">
        <f t="shared" si="2"/>
        <v>59.6</v>
      </c>
      <c r="AA94" s="121">
        <f t="shared" si="2"/>
        <v>0</v>
      </c>
      <c r="AB94" s="121">
        <f t="shared" si="2"/>
        <v>0</v>
      </c>
      <c r="AC94" s="121">
        <f t="shared" si="2"/>
        <v>15.4</v>
      </c>
      <c r="AD94" s="121">
        <f t="shared" si="2"/>
        <v>41.5</v>
      </c>
      <c r="AE94" s="121">
        <f t="shared" si="2"/>
        <v>20</v>
      </c>
      <c r="AF94" s="121">
        <f t="shared" si="2"/>
        <v>0</v>
      </c>
      <c r="AG94" s="121">
        <f t="shared" si="2"/>
        <v>0.27</v>
      </c>
      <c r="AH94" s="121">
        <f t="shared" si="2"/>
        <v>0</v>
      </c>
      <c r="AI94" s="121">
        <f t="shared" si="2"/>
        <v>3.6</v>
      </c>
    </row>
    <row r="95" spans="1:36" ht="26.25">
      <c r="B95" s="105"/>
      <c r="C95" s="105"/>
      <c r="D95" s="105"/>
      <c r="E95" s="105"/>
      <c r="F95" s="105" t="s">
        <v>142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8"/>
      <c r="AI95" s="108"/>
    </row>
    <row r="96" spans="1:36" ht="26.25">
      <c r="B96" s="111" t="s">
        <v>73</v>
      </c>
      <c r="C96" s="110" t="s">
        <v>74</v>
      </c>
      <c r="D96" s="110" t="s">
        <v>75</v>
      </c>
      <c r="E96" s="110"/>
      <c r="F96" s="110"/>
      <c r="G96" s="110" t="s">
        <v>76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</row>
    <row r="97" spans="1:35" ht="26.25">
      <c r="B97" s="111" t="s">
        <v>77</v>
      </c>
      <c r="C97" s="112" t="s">
        <v>78</v>
      </c>
      <c r="D97" s="110" t="s">
        <v>79</v>
      </c>
      <c r="E97" s="110" t="s">
        <v>80</v>
      </c>
      <c r="F97" s="110" t="s">
        <v>81</v>
      </c>
      <c r="G97" s="110" t="s">
        <v>82</v>
      </c>
      <c r="H97" s="110" t="s">
        <v>83</v>
      </c>
      <c r="I97" s="110" t="s">
        <v>84</v>
      </c>
      <c r="J97" s="110" t="s">
        <v>85</v>
      </c>
      <c r="K97" s="110" t="s">
        <v>86</v>
      </c>
      <c r="L97" s="110" t="s">
        <v>87</v>
      </c>
      <c r="M97" s="110" t="s">
        <v>88</v>
      </c>
      <c r="N97" s="110" t="s">
        <v>41</v>
      </c>
      <c r="O97" s="110" t="s">
        <v>89</v>
      </c>
      <c r="P97" s="110" t="s">
        <v>90</v>
      </c>
      <c r="Q97" s="110" t="s">
        <v>91</v>
      </c>
      <c r="R97" s="110" t="s">
        <v>92</v>
      </c>
      <c r="S97" s="110" t="s">
        <v>93</v>
      </c>
      <c r="T97" s="110" t="s">
        <v>94</v>
      </c>
      <c r="U97" s="110" t="s">
        <v>95</v>
      </c>
      <c r="V97" s="110" t="s">
        <v>96</v>
      </c>
      <c r="W97" s="110" t="s">
        <v>97</v>
      </c>
      <c r="X97" s="110" t="s">
        <v>98</v>
      </c>
      <c r="Y97" s="110" t="s">
        <v>99</v>
      </c>
      <c r="Z97" s="110" t="s">
        <v>100</v>
      </c>
      <c r="AA97" s="110" t="s">
        <v>101</v>
      </c>
      <c r="AB97" s="110" t="s">
        <v>102</v>
      </c>
      <c r="AC97" s="110" t="s">
        <v>103</v>
      </c>
      <c r="AD97" s="110" t="s">
        <v>104</v>
      </c>
      <c r="AE97" s="110" t="s">
        <v>136</v>
      </c>
      <c r="AF97" s="110" t="s">
        <v>105</v>
      </c>
      <c r="AG97" s="110" t="s">
        <v>106</v>
      </c>
      <c r="AH97" s="110" t="s">
        <v>107</v>
      </c>
      <c r="AI97" s="110" t="s">
        <v>108</v>
      </c>
    </row>
    <row r="98" spans="1:35" s="116" customFormat="1" ht="27.75">
      <c r="A98" s="116" t="s">
        <v>280</v>
      </c>
      <c r="B98" s="117"/>
      <c r="C98" s="114" t="s">
        <v>512</v>
      </c>
      <c r="D98" s="115">
        <v>150</v>
      </c>
      <c r="E98" s="114">
        <v>5</v>
      </c>
      <c r="F98" s="114">
        <v>12</v>
      </c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>
        <v>140</v>
      </c>
      <c r="X98" s="114">
        <v>5</v>
      </c>
      <c r="Y98" s="114"/>
      <c r="Z98" s="114">
        <v>4</v>
      </c>
      <c r="AA98" s="114"/>
      <c r="AB98" s="114"/>
      <c r="AC98" s="114">
        <v>5</v>
      </c>
      <c r="AD98" s="114">
        <v>10</v>
      </c>
      <c r="AE98" s="114"/>
      <c r="AF98" s="114"/>
      <c r="AG98" s="114"/>
      <c r="AH98" s="114"/>
      <c r="AI98" s="114"/>
    </row>
    <row r="99" spans="1:35" s="116" customFormat="1" ht="27.75">
      <c r="B99" s="117"/>
      <c r="C99" s="114" t="s">
        <v>3</v>
      </c>
      <c r="D99" s="115">
        <v>200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>
        <v>13</v>
      </c>
      <c r="AE99" s="114"/>
      <c r="AF99" s="114"/>
      <c r="AG99" s="114">
        <v>0.3</v>
      </c>
      <c r="AH99" s="114"/>
      <c r="AI99" s="114"/>
    </row>
    <row r="100" spans="1:35" s="116" customFormat="1" ht="27.75">
      <c r="B100" s="117"/>
      <c r="C100" s="118" t="s">
        <v>31</v>
      </c>
      <c r="D100" s="115">
        <v>20</v>
      </c>
      <c r="E100" s="114">
        <v>20</v>
      </c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</row>
    <row r="101" spans="1:35" s="116" customFormat="1" ht="27.75">
      <c r="B101" s="117"/>
      <c r="C101" s="118"/>
      <c r="D101" s="115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</row>
    <row r="102" spans="1:35" s="116" customFormat="1" ht="27.75">
      <c r="B102" s="117"/>
      <c r="C102" s="118"/>
      <c r="D102" s="115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</row>
    <row r="103" spans="1:35" s="116" customFormat="1" ht="27.75">
      <c r="B103" s="117"/>
      <c r="C103" s="114" t="s">
        <v>53</v>
      </c>
      <c r="D103" s="115">
        <v>200</v>
      </c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4">
        <v>200</v>
      </c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</row>
    <row r="104" spans="1:35" s="116" customFormat="1" ht="27.75">
      <c r="B104" s="117"/>
      <c r="C104" s="114" t="s">
        <v>184</v>
      </c>
      <c r="D104" s="115">
        <v>15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>
        <v>15</v>
      </c>
      <c r="AF104" s="114"/>
      <c r="AG104" s="114"/>
      <c r="AH104" s="114"/>
      <c r="AI104" s="114"/>
    </row>
    <row r="105" spans="1:35" s="116" customFormat="1" ht="27.75">
      <c r="B105" s="117"/>
      <c r="C105" s="118" t="s">
        <v>41</v>
      </c>
      <c r="D105" s="115">
        <v>130</v>
      </c>
      <c r="E105" s="114"/>
      <c r="F105" s="114"/>
      <c r="G105" s="114"/>
      <c r="H105" s="114"/>
      <c r="I105" s="114"/>
      <c r="J105" s="114"/>
      <c r="K105" s="114"/>
      <c r="L105" s="114"/>
      <c r="M105" s="114"/>
      <c r="N105" s="114">
        <v>130</v>
      </c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</row>
    <row r="106" spans="1:35" s="116" customFormat="1" ht="27.75">
      <c r="B106" s="117"/>
      <c r="C106" s="118"/>
      <c r="D106" s="115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5"/>
      <c r="AI106" s="115"/>
    </row>
    <row r="107" spans="1:35" s="116" customFormat="1" ht="27.75">
      <c r="B107" s="117" t="s">
        <v>120</v>
      </c>
      <c r="C107" s="118" t="s">
        <v>462</v>
      </c>
      <c r="D107" s="115">
        <v>60</v>
      </c>
      <c r="E107" s="114"/>
      <c r="F107" s="114"/>
      <c r="G107" s="114"/>
      <c r="H107" s="114"/>
      <c r="I107" s="114"/>
      <c r="J107" s="114"/>
      <c r="K107" s="114"/>
      <c r="L107" s="114">
        <v>56.4</v>
      </c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>
        <v>4.2</v>
      </c>
      <c r="AD107" s="114"/>
      <c r="AE107" s="114"/>
      <c r="AF107" s="114"/>
      <c r="AG107" s="114"/>
      <c r="AH107" s="114"/>
      <c r="AI107" s="114"/>
    </row>
    <row r="108" spans="1:35" s="116" customFormat="1" ht="27.75">
      <c r="B108" s="117"/>
      <c r="C108" s="114" t="s">
        <v>114</v>
      </c>
      <c r="D108" s="115" t="s">
        <v>45</v>
      </c>
      <c r="E108" s="114"/>
      <c r="F108" s="114"/>
      <c r="G108" s="114"/>
      <c r="H108" s="114"/>
      <c r="I108" s="114"/>
      <c r="J108" s="114"/>
      <c r="K108" s="114">
        <v>30</v>
      </c>
      <c r="L108" s="114">
        <v>66</v>
      </c>
      <c r="M108" s="114"/>
      <c r="N108" s="114"/>
      <c r="O108" s="114"/>
      <c r="P108" s="114"/>
      <c r="Q108" s="114"/>
      <c r="R108" s="114"/>
      <c r="S108" s="114"/>
      <c r="T108" s="114"/>
      <c r="U108" s="114"/>
      <c r="V108" s="114">
        <v>2</v>
      </c>
      <c r="W108" s="114"/>
      <c r="X108" s="114">
        <v>4</v>
      </c>
      <c r="Y108" s="114"/>
      <c r="Z108" s="114"/>
      <c r="AA108" s="114"/>
      <c r="AB108" s="114"/>
      <c r="AC108" s="114">
        <v>2</v>
      </c>
      <c r="AD108" s="114"/>
      <c r="AE108" s="114"/>
      <c r="AF108" s="114"/>
      <c r="AG108" s="114"/>
      <c r="AH108" s="114"/>
      <c r="AI108" s="114"/>
    </row>
    <row r="109" spans="1:35" s="116" customFormat="1" ht="27.75">
      <c r="B109" s="117" t="s">
        <v>110</v>
      </c>
      <c r="C109" s="114" t="s">
        <v>121</v>
      </c>
      <c r="D109" s="115">
        <v>70</v>
      </c>
      <c r="E109" s="114"/>
      <c r="F109" s="114">
        <v>5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>
        <v>79</v>
      </c>
      <c r="AB109" s="114"/>
      <c r="AC109" s="114">
        <v>5</v>
      </c>
      <c r="AD109" s="114"/>
      <c r="AE109" s="114"/>
      <c r="AF109" s="114"/>
      <c r="AG109" s="114"/>
      <c r="AH109" s="114"/>
      <c r="AI109" s="114"/>
    </row>
    <row r="110" spans="1:35" s="116" customFormat="1" ht="27.75">
      <c r="A110" s="116" t="s">
        <v>345</v>
      </c>
      <c r="B110" s="117"/>
      <c r="C110" s="114" t="s">
        <v>151</v>
      </c>
      <c r="D110" s="115">
        <v>130</v>
      </c>
      <c r="E110" s="114"/>
      <c r="F110" s="114"/>
      <c r="G110" s="114"/>
      <c r="H110" s="114"/>
      <c r="I110" s="114"/>
      <c r="J110" s="114"/>
      <c r="K110" s="114">
        <v>93.6</v>
      </c>
      <c r="L110" s="114">
        <v>25.133333333333333</v>
      </c>
      <c r="M110" s="114"/>
      <c r="N110" s="114"/>
      <c r="O110" s="114"/>
      <c r="P110" s="114"/>
      <c r="Q110" s="114"/>
      <c r="R110" s="114"/>
      <c r="S110" s="114"/>
      <c r="T110" s="114"/>
      <c r="U110" s="114">
        <v>16.466666666666665</v>
      </c>
      <c r="V110" s="114">
        <v>2.6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</row>
    <row r="111" spans="1:35" s="116" customFormat="1" ht="27.75">
      <c r="B111" s="117"/>
      <c r="C111" s="114" t="s">
        <v>52</v>
      </c>
      <c r="D111" s="115">
        <v>200</v>
      </c>
      <c r="E111" s="114"/>
      <c r="F111" s="114"/>
      <c r="G111" s="114">
        <v>10</v>
      </c>
      <c r="H111" s="114"/>
      <c r="I111" s="114"/>
      <c r="J111" s="114"/>
      <c r="K111" s="114"/>
      <c r="L111" s="114"/>
      <c r="M111" s="114"/>
      <c r="N111" s="114"/>
      <c r="O111" s="114"/>
      <c r="P111" s="114">
        <v>60</v>
      </c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>
        <v>20</v>
      </c>
      <c r="AE111" s="114"/>
      <c r="AF111" s="114"/>
      <c r="AG111" s="114"/>
      <c r="AH111" s="114"/>
      <c r="AI111" s="114"/>
    </row>
    <row r="112" spans="1:35" s="116" customFormat="1" ht="27.75">
      <c r="B112" s="117"/>
      <c r="C112" s="118" t="s">
        <v>39</v>
      </c>
      <c r="D112" s="115">
        <v>70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</row>
    <row r="113" spans="2:35" s="116" customFormat="1" ht="27.75">
      <c r="B113" s="117"/>
      <c r="C113" s="118"/>
      <c r="D113" s="115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</row>
    <row r="114" spans="2:35" s="116" customFormat="1" ht="27.75">
      <c r="B114" s="114"/>
      <c r="C114" s="114"/>
      <c r="D114" s="115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</row>
    <row r="115" spans="2:35" s="116" customFormat="1" ht="27.75">
      <c r="B115" s="117"/>
      <c r="C115" s="114" t="s">
        <v>128</v>
      </c>
      <c r="D115" s="115">
        <v>70</v>
      </c>
      <c r="E115" s="114">
        <v>14</v>
      </c>
      <c r="F115" s="114"/>
      <c r="G115" s="114"/>
      <c r="H115" s="114"/>
      <c r="I115" s="114"/>
      <c r="J115" s="114"/>
      <c r="K115" s="114"/>
      <c r="L115" s="114">
        <v>26</v>
      </c>
      <c r="M115" s="114"/>
      <c r="N115" s="114"/>
      <c r="O115" s="114"/>
      <c r="P115" s="114"/>
      <c r="Q115" s="114">
        <v>38</v>
      </c>
      <c r="R115" s="114"/>
      <c r="S115" s="114"/>
      <c r="T115" s="114"/>
      <c r="U115" s="114">
        <v>11</v>
      </c>
      <c r="V115" s="114"/>
      <c r="W115" s="114"/>
      <c r="X115" s="114"/>
      <c r="Y115" s="114"/>
      <c r="Z115" s="114">
        <v>7</v>
      </c>
      <c r="AA115" s="114"/>
      <c r="AB115" s="114"/>
      <c r="AC115" s="114">
        <v>8</v>
      </c>
      <c r="AD115" s="114"/>
      <c r="AE115" s="114"/>
      <c r="AF115" s="114"/>
      <c r="AG115" s="114"/>
      <c r="AH115" s="114"/>
      <c r="AI115" s="114"/>
    </row>
    <row r="116" spans="2:35" s="116" customFormat="1" ht="27.75">
      <c r="B116" s="117"/>
      <c r="C116" s="118" t="s">
        <v>131</v>
      </c>
      <c r="D116" s="115">
        <v>130</v>
      </c>
      <c r="E116" s="114"/>
      <c r="F116" s="114"/>
      <c r="G116" s="114"/>
      <c r="H116" s="114"/>
      <c r="I116" s="115">
        <v>28.3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>
        <v>3.5</v>
      </c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</row>
    <row r="117" spans="2:35" s="116" customFormat="1" ht="27.75">
      <c r="B117" s="117"/>
      <c r="C117" s="114" t="s">
        <v>134</v>
      </c>
      <c r="D117" s="115">
        <v>200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>
        <v>40</v>
      </c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>
        <v>20</v>
      </c>
      <c r="AE117" s="115"/>
      <c r="AF117" s="115"/>
      <c r="AG117" s="115"/>
      <c r="AH117" s="115"/>
      <c r="AI117" s="115"/>
    </row>
    <row r="118" spans="2:35" s="116" customFormat="1" ht="27.75">
      <c r="B118" s="117"/>
      <c r="C118" s="118" t="s">
        <v>39</v>
      </c>
      <c r="D118" s="115">
        <v>30</v>
      </c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</row>
    <row r="119" spans="2:35" s="116" customFormat="1" ht="27.75">
      <c r="B119" s="117"/>
      <c r="C119" s="118" t="s">
        <v>31</v>
      </c>
      <c r="D119" s="115">
        <v>30</v>
      </c>
      <c r="E119" s="115">
        <v>30</v>
      </c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</row>
    <row r="120" spans="2:35" s="116" customFormat="1" ht="27.75">
      <c r="B120" s="117"/>
      <c r="C120" s="118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</row>
    <row r="121" spans="2:35" s="116" customFormat="1" ht="27.75">
      <c r="B121" s="117"/>
      <c r="C121" s="118" t="s">
        <v>48</v>
      </c>
      <c r="D121" s="115">
        <v>180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>
        <v>180</v>
      </c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</row>
    <row r="122" spans="2:35" s="116" customFormat="1" ht="27.75">
      <c r="B122" s="117"/>
      <c r="C122" s="118" t="s">
        <v>31</v>
      </c>
      <c r="D122" s="115">
        <v>25</v>
      </c>
      <c r="E122" s="114">
        <v>25</v>
      </c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</row>
    <row r="123" spans="2:35" s="116" customFormat="1" ht="27.75">
      <c r="B123" s="117"/>
      <c r="C123" s="118" t="s">
        <v>35</v>
      </c>
      <c r="D123" s="115">
        <v>15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</row>
    <row r="124" spans="2:35" ht="26.25">
      <c r="B124" s="110"/>
      <c r="C124" s="120" t="s">
        <v>138</v>
      </c>
      <c r="D124" s="121">
        <f>D112+D118</f>
        <v>100</v>
      </c>
      <c r="E124" s="121">
        <f t="shared" ref="E124:AI124" si="3">SUM(E98:E123)</f>
        <v>94</v>
      </c>
      <c r="F124" s="121">
        <f t="shared" si="3"/>
        <v>17</v>
      </c>
      <c r="G124" s="121">
        <f t="shared" si="3"/>
        <v>10</v>
      </c>
      <c r="H124" s="121">
        <f t="shared" si="3"/>
        <v>0</v>
      </c>
      <c r="I124" s="121">
        <f t="shared" si="3"/>
        <v>28.3</v>
      </c>
      <c r="J124" s="121">
        <f t="shared" si="3"/>
        <v>0</v>
      </c>
      <c r="K124" s="121">
        <f t="shared" si="3"/>
        <v>123.6</v>
      </c>
      <c r="L124" s="121">
        <f t="shared" si="3"/>
        <v>173.53333333333333</v>
      </c>
      <c r="M124" s="121">
        <f t="shared" si="3"/>
        <v>0</v>
      </c>
      <c r="N124" s="121">
        <f t="shared" si="3"/>
        <v>170</v>
      </c>
      <c r="O124" s="121">
        <f t="shared" si="3"/>
        <v>0</v>
      </c>
      <c r="P124" s="121">
        <f t="shared" si="3"/>
        <v>60</v>
      </c>
      <c r="Q124" s="121">
        <f t="shared" si="3"/>
        <v>38</v>
      </c>
      <c r="R124" s="121">
        <f t="shared" si="3"/>
        <v>0</v>
      </c>
      <c r="S124" s="121">
        <f t="shared" si="3"/>
        <v>0</v>
      </c>
      <c r="T124" s="121">
        <f t="shared" si="3"/>
        <v>0</v>
      </c>
      <c r="U124" s="121">
        <f t="shared" si="3"/>
        <v>407.4666666666667</v>
      </c>
      <c r="V124" s="121">
        <f t="shared" si="3"/>
        <v>8.1</v>
      </c>
      <c r="W124" s="121">
        <f t="shared" si="3"/>
        <v>140</v>
      </c>
      <c r="X124" s="121">
        <f t="shared" si="3"/>
        <v>9</v>
      </c>
      <c r="Y124" s="121">
        <f t="shared" si="3"/>
        <v>0</v>
      </c>
      <c r="Z124" s="121">
        <f t="shared" si="3"/>
        <v>11</v>
      </c>
      <c r="AA124" s="121">
        <f t="shared" si="3"/>
        <v>79</v>
      </c>
      <c r="AB124" s="121">
        <f t="shared" si="3"/>
        <v>0</v>
      </c>
      <c r="AC124" s="121">
        <f t="shared" si="3"/>
        <v>24.2</v>
      </c>
      <c r="AD124" s="121">
        <f t="shared" si="3"/>
        <v>63</v>
      </c>
      <c r="AE124" s="121">
        <f t="shared" si="3"/>
        <v>15</v>
      </c>
      <c r="AF124" s="121">
        <f t="shared" si="3"/>
        <v>0</v>
      </c>
      <c r="AG124" s="121">
        <f t="shared" si="3"/>
        <v>0.3</v>
      </c>
      <c r="AH124" s="121">
        <f t="shared" si="3"/>
        <v>0</v>
      </c>
      <c r="AI124" s="121">
        <f t="shared" si="3"/>
        <v>0</v>
      </c>
    </row>
    <row r="125" spans="2:35" ht="26.25">
      <c r="B125" s="105"/>
      <c r="C125" s="105"/>
      <c r="D125" s="105"/>
      <c r="E125" s="105"/>
      <c r="F125" s="105" t="s">
        <v>143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8"/>
      <c r="AI125" s="108"/>
    </row>
    <row r="126" spans="2:35" ht="26.25">
      <c r="B126" s="111" t="s">
        <v>73</v>
      </c>
      <c r="C126" s="110" t="s">
        <v>74</v>
      </c>
      <c r="D126" s="110" t="s">
        <v>75</v>
      </c>
      <c r="E126" s="110"/>
      <c r="F126" s="110"/>
      <c r="G126" s="110" t="s">
        <v>76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</row>
    <row r="127" spans="2:35" ht="26.25">
      <c r="B127" s="111" t="s">
        <v>77</v>
      </c>
      <c r="C127" s="112" t="s">
        <v>78</v>
      </c>
      <c r="D127" s="110" t="s">
        <v>79</v>
      </c>
      <c r="E127" s="110" t="s">
        <v>80</v>
      </c>
      <c r="F127" s="110" t="s">
        <v>81</v>
      </c>
      <c r="G127" s="110" t="s">
        <v>82</v>
      </c>
      <c r="H127" s="110" t="s">
        <v>83</v>
      </c>
      <c r="I127" s="110" t="s">
        <v>84</v>
      </c>
      <c r="J127" s="110" t="s">
        <v>85</v>
      </c>
      <c r="K127" s="110" t="s">
        <v>86</v>
      </c>
      <c r="L127" s="110" t="s">
        <v>87</v>
      </c>
      <c r="M127" s="110" t="s">
        <v>88</v>
      </c>
      <c r="N127" s="110" t="s">
        <v>41</v>
      </c>
      <c r="O127" s="110" t="s">
        <v>89</v>
      </c>
      <c r="P127" s="110" t="s">
        <v>90</v>
      </c>
      <c r="Q127" s="110" t="s">
        <v>91</v>
      </c>
      <c r="R127" s="110" t="s">
        <v>92</v>
      </c>
      <c r="S127" s="110" t="s">
        <v>93</v>
      </c>
      <c r="T127" s="110" t="s">
        <v>94</v>
      </c>
      <c r="U127" s="110" t="s">
        <v>95</v>
      </c>
      <c r="V127" s="110" t="s">
        <v>96</v>
      </c>
      <c r="W127" s="110" t="s">
        <v>97</v>
      </c>
      <c r="X127" s="110" t="s">
        <v>98</v>
      </c>
      <c r="Y127" s="110" t="s">
        <v>99</v>
      </c>
      <c r="Z127" s="110" t="s">
        <v>100</v>
      </c>
      <c r="AA127" s="110" t="s">
        <v>101</v>
      </c>
      <c r="AB127" s="110" t="s">
        <v>102</v>
      </c>
      <c r="AC127" s="110" t="s">
        <v>103</v>
      </c>
      <c r="AD127" s="110" t="s">
        <v>104</v>
      </c>
      <c r="AE127" s="110" t="s">
        <v>136</v>
      </c>
      <c r="AF127" s="110" t="s">
        <v>105</v>
      </c>
      <c r="AG127" s="110" t="s">
        <v>106</v>
      </c>
      <c r="AH127" s="110" t="s">
        <v>107</v>
      </c>
      <c r="AI127" s="110" t="s">
        <v>108</v>
      </c>
    </row>
    <row r="128" spans="2:35" s="116" customFormat="1" ht="27.75">
      <c r="B128" s="117" t="s">
        <v>109</v>
      </c>
      <c r="C128" s="114" t="s">
        <v>1</v>
      </c>
      <c r="D128" s="115">
        <v>150</v>
      </c>
      <c r="E128" s="114"/>
      <c r="F128" s="114"/>
      <c r="G128" s="114"/>
      <c r="H128" s="114"/>
      <c r="I128" s="114">
        <v>22</v>
      </c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>
        <v>102.8</v>
      </c>
      <c r="V128" s="114">
        <v>3.8</v>
      </c>
      <c r="W128" s="114"/>
      <c r="X128" s="114"/>
      <c r="Y128" s="114"/>
      <c r="Z128" s="114"/>
      <c r="AA128" s="114"/>
      <c r="AB128" s="114"/>
      <c r="AC128" s="114"/>
      <c r="AD128" s="114">
        <v>3.8</v>
      </c>
      <c r="AE128" s="114"/>
      <c r="AF128" s="114"/>
      <c r="AG128" s="114"/>
      <c r="AH128" s="114"/>
      <c r="AI128" s="114"/>
    </row>
    <row r="129" spans="1:35" s="116" customFormat="1" ht="27.75">
      <c r="B129" s="117"/>
      <c r="C129" s="114" t="s">
        <v>42</v>
      </c>
      <c r="D129" s="115">
        <v>70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>
        <v>20</v>
      </c>
      <c r="V129" s="114"/>
      <c r="W129" s="114"/>
      <c r="X129" s="114"/>
      <c r="Y129" s="114"/>
      <c r="Z129" s="114">
        <v>53</v>
      </c>
      <c r="AA129" s="114"/>
      <c r="AB129" s="114"/>
      <c r="AC129" s="114">
        <v>3</v>
      </c>
      <c r="AD129" s="114"/>
      <c r="AE129" s="114"/>
      <c r="AF129" s="114"/>
      <c r="AG129" s="114"/>
      <c r="AH129" s="114"/>
      <c r="AI129" s="114"/>
    </row>
    <row r="130" spans="1:35" s="116" customFormat="1" ht="27.75">
      <c r="B130" s="117"/>
      <c r="C130" s="114" t="s">
        <v>43</v>
      </c>
      <c r="D130" s="115">
        <v>180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>
        <v>90</v>
      </c>
      <c r="V130" s="114"/>
      <c r="W130" s="114"/>
      <c r="X130" s="114"/>
      <c r="Y130" s="114"/>
      <c r="Z130" s="114"/>
      <c r="AA130" s="114"/>
      <c r="AB130" s="114"/>
      <c r="AC130" s="114"/>
      <c r="AD130" s="114">
        <v>13.5</v>
      </c>
      <c r="AE130" s="114"/>
      <c r="AF130" s="114"/>
      <c r="AG130" s="114"/>
      <c r="AH130" s="114">
        <v>5.4</v>
      </c>
      <c r="AI130" s="114"/>
    </row>
    <row r="131" spans="1:35" s="116" customFormat="1" ht="27.75">
      <c r="B131" s="117"/>
      <c r="C131" s="118" t="s">
        <v>31</v>
      </c>
      <c r="D131" s="115">
        <v>30</v>
      </c>
      <c r="E131" s="114">
        <v>30</v>
      </c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</row>
    <row r="132" spans="1:35" s="116" customFormat="1" ht="27.75">
      <c r="B132" s="117"/>
      <c r="C132" s="118" t="s">
        <v>137</v>
      </c>
      <c r="D132" s="115">
        <v>10</v>
      </c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>
        <v>10</v>
      </c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</row>
    <row r="133" spans="1:35" s="116" customFormat="1" ht="27.75">
      <c r="B133" s="117"/>
      <c r="C133" s="118"/>
      <c r="D133" s="115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</row>
    <row r="134" spans="1:35" s="116" customFormat="1" ht="27.75">
      <c r="B134" s="117"/>
      <c r="C134" s="118" t="s">
        <v>4</v>
      </c>
      <c r="D134" s="115">
        <v>200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>
        <v>200</v>
      </c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</row>
    <row r="135" spans="1:35" s="116" customFormat="1" ht="27.75">
      <c r="B135" s="117"/>
      <c r="C135" s="118" t="s">
        <v>38</v>
      </c>
      <c r="D135" s="115">
        <v>20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>
        <v>20</v>
      </c>
      <c r="AF135" s="114"/>
      <c r="AG135" s="114"/>
      <c r="AH135" s="114"/>
      <c r="AI135" s="114"/>
    </row>
    <row r="136" spans="1:35" s="116" customFormat="1" ht="27.75">
      <c r="B136" s="117"/>
      <c r="C136" s="118" t="s">
        <v>41</v>
      </c>
      <c r="D136" s="115">
        <v>150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>
        <v>150</v>
      </c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</row>
    <row r="137" spans="1:35" s="116" customFormat="1" ht="27.75">
      <c r="B137" s="117"/>
      <c r="C137" s="118"/>
      <c r="D137" s="115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</row>
    <row r="138" spans="1:35" s="116" customFormat="1" ht="27.75">
      <c r="B138" s="117"/>
      <c r="C138" s="118" t="s">
        <v>464</v>
      </c>
      <c r="D138" s="115">
        <v>50</v>
      </c>
      <c r="E138" s="114"/>
      <c r="F138" s="114"/>
      <c r="G138" s="114"/>
      <c r="H138" s="114"/>
      <c r="I138" s="114"/>
      <c r="J138" s="114"/>
      <c r="K138" s="114"/>
      <c r="L138" s="114">
        <v>50</v>
      </c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</row>
    <row r="139" spans="1:35" s="116" customFormat="1" ht="27.75">
      <c r="A139" s="116" t="s">
        <v>325</v>
      </c>
      <c r="B139" s="117" t="s">
        <v>120</v>
      </c>
      <c r="C139" s="114" t="s">
        <v>370</v>
      </c>
      <c r="D139" s="115">
        <v>180</v>
      </c>
      <c r="E139" s="114"/>
      <c r="F139" s="114"/>
      <c r="G139" s="114"/>
      <c r="H139" s="114"/>
      <c r="I139" s="114"/>
      <c r="J139" s="114">
        <v>14.4</v>
      </c>
      <c r="K139" s="114">
        <v>45</v>
      </c>
      <c r="L139" s="114">
        <v>16.2</v>
      </c>
      <c r="M139" s="114"/>
      <c r="N139" s="114"/>
      <c r="O139" s="114"/>
      <c r="P139" s="114"/>
      <c r="Q139" s="114"/>
      <c r="R139" s="114"/>
      <c r="S139" s="114"/>
      <c r="T139" s="114"/>
      <c r="U139" s="114"/>
      <c r="V139" s="114">
        <v>1.8</v>
      </c>
      <c r="W139" s="114"/>
      <c r="X139" s="114"/>
      <c r="Y139" s="114"/>
      <c r="Z139" s="114"/>
      <c r="AA139" s="114"/>
      <c r="AB139" s="114"/>
      <c r="AC139" s="114">
        <v>1.8</v>
      </c>
      <c r="AD139" s="114"/>
      <c r="AE139" s="114"/>
      <c r="AF139" s="114"/>
      <c r="AG139" s="114"/>
      <c r="AH139" s="114"/>
      <c r="AI139" s="114"/>
    </row>
    <row r="140" spans="1:35" s="116" customFormat="1" ht="27.75">
      <c r="B140" s="117"/>
      <c r="C140" s="114" t="s">
        <v>126</v>
      </c>
      <c r="D140" s="115">
        <v>100</v>
      </c>
      <c r="E140" s="114">
        <v>10</v>
      </c>
      <c r="F140" s="114">
        <v>9</v>
      </c>
      <c r="G140" s="114"/>
      <c r="H140" s="114"/>
      <c r="I140" s="114"/>
      <c r="J140" s="114"/>
      <c r="K140" s="114"/>
      <c r="L140" s="114">
        <v>4</v>
      </c>
      <c r="M140" s="114"/>
      <c r="N140" s="114"/>
      <c r="O140" s="114"/>
      <c r="P140" s="114"/>
      <c r="Q140" s="114">
        <v>49</v>
      </c>
      <c r="R140" s="114"/>
      <c r="S140" s="114"/>
      <c r="T140" s="114"/>
      <c r="U140" s="114">
        <v>44</v>
      </c>
      <c r="V140" s="114">
        <v>3</v>
      </c>
      <c r="W140" s="114"/>
      <c r="X140" s="114"/>
      <c r="Y140" s="114"/>
      <c r="Z140" s="114"/>
      <c r="AA140" s="114"/>
      <c r="AB140" s="114"/>
      <c r="AC140" s="114">
        <v>4</v>
      </c>
      <c r="AD140" s="114"/>
      <c r="AE140" s="114"/>
      <c r="AF140" s="114"/>
      <c r="AG140" s="114"/>
      <c r="AH140" s="114"/>
      <c r="AI140" s="114"/>
    </row>
    <row r="141" spans="1:35" s="116" customFormat="1" ht="27.75">
      <c r="B141" s="117"/>
      <c r="C141" s="114" t="s">
        <v>8</v>
      </c>
      <c r="D141" s="115">
        <v>150</v>
      </c>
      <c r="E141" s="114">
        <v>7.5</v>
      </c>
      <c r="F141" s="114"/>
      <c r="G141" s="114"/>
      <c r="H141" s="114"/>
      <c r="I141" s="114">
        <v>7.5</v>
      </c>
      <c r="J141" s="114"/>
      <c r="K141" s="114">
        <v>93</v>
      </c>
      <c r="L141" s="114">
        <v>85.5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>
        <v>3.8</v>
      </c>
      <c r="Y141" s="114"/>
      <c r="Z141" s="114">
        <v>3.8</v>
      </c>
      <c r="AA141" s="114"/>
      <c r="AB141" s="114"/>
      <c r="AC141" s="114">
        <v>3.8</v>
      </c>
      <c r="AD141" s="114"/>
      <c r="AE141" s="114"/>
      <c r="AF141" s="114"/>
      <c r="AG141" s="114"/>
      <c r="AH141" s="114"/>
      <c r="AI141" s="114"/>
    </row>
    <row r="142" spans="1:35" s="116" customFormat="1" ht="27.75">
      <c r="B142" s="117"/>
      <c r="C142" s="114" t="s">
        <v>5</v>
      </c>
      <c r="D142" s="115">
        <v>200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>
        <v>20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>
        <v>16</v>
      </c>
      <c r="AE142" s="114"/>
      <c r="AF142" s="114"/>
      <c r="AG142" s="114"/>
      <c r="AH142" s="114"/>
      <c r="AI142" s="114"/>
    </row>
    <row r="143" spans="1:35" s="116" customFormat="1" ht="27.75">
      <c r="B143" s="117"/>
      <c r="C143" s="118" t="s">
        <v>39</v>
      </c>
      <c r="D143" s="115">
        <v>60</v>
      </c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</row>
    <row r="144" spans="1:35" s="116" customFormat="1" ht="27.75">
      <c r="B144" s="117"/>
      <c r="C144" s="118"/>
      <c r="D144" s="115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</row>
    <row r="145" spans="2:35" s="116" customFormat="1" ht="27.75">
      <c r="B145" s="114"/>
      <c r="C145" s="114"/>
      <c r="D145" s="115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</row>
    <row r="146" spans="2:35" s="116" customFormat="1" ht="27.75">
      <c r="B146" s="114"/>
      <c r="C146" s="114" t="s">
        <v>7</v>
      </c>
      <c r="D146" s="115">
        <v>200</v>
      </c>
      <c r="E146" s="114">
        <v>10</v>
      </c>
      <c r="F146" s="114">
        <v>4.5</v>
      </c>
      <c r="G146" s="114"/>
      <c r="H146" s="114"/>
      <c r="I146" s="114">
        <v>6.8</v>
      </c>
      <c r="J146" s="114"/>
      <c r="K146" s="114"/>
      <c r="L146" s="114">
        <v>91</v>
      </c>
      <c r="M146" s="114"/>
      <c r="N146" s="114"/>
      <c r="O146" s="114"/>
      <c r="P146" s="114"/>
      <c r="Q146" s="114">
        <v>49</v>
      </c>
      <c r="R146" s="114"/>
      <c r="S146" s="114"/>
      <c r="T146" s="114"/>
      <c r="U146" s="114"/>
      <c r="V146" s="114"/>
      <c r="W146" s="114"/>
      <c r="X146" s="114">
        <v>15</v>
      </c>
      <c r="Y146" s="114"/>
      <c r="Z146" s="114"/>
      <c r="AA146" s="114"/>
      <c r="AB146" s="114"/>
      <c r="AC146" s="114">
        <v>7</v>
      </c>
      <c r="AD146" s="114"/>
      <c r="AE146" s="114"/>
      <c r="AF146" s="114"/>
      <c r="AG146" s="114"/>
      <c r="AH146" s="114"/>
      <c r="AI146" s="114"/>
    </row>
    <row r="147" spans="2:35" s="116" customFormat="1" ht="27.75">
      <c r="B147" s="117" t="s">
        <v>397</v>
      </c>
      <c r="C147" s="114" t="s">
        <v>466</v>
      </c>
      <c r="D147" s="115">
        <v>200</v>
      </c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>
        <v>100</v>
      </c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>
        <v>10</v>
      </c>
      <c r="AE147" s="114"/>
      <c r="AF147" s="114"/>
      <c r="AG147" s="114">
        <v>0.5</v>
      </c>
      <c r="AH147" s="114"/>
      <c r="AI147" s="114"/>
    </row>
    <row r="148" spans="2:35" s="116" customFormat="1" ht="27.75">
      <c r="B148" s="117"/>
      <c r="C148" s="118" t="s">
        <v>39</v>
      </c>
      <c r="D148" s="115">
        <v>30</v>
      </c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</row>
    <row r="149" spans="2:35" s="116" customFormat="1" ht="27.75">
      <c r="B149" s="117"/>
      <c r="C149" s="118" t="s">
        <v>31</v>
      </c>
      <c r="D149" s="115">
        <v>30</v>
      </c>
      <c r="E149" s="115">
        <v>30</v>
      </c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</row>
    <row r="150" spans="2:35" s="116" customFormat="1" ht="27.75">
      <c r="B150" s="117"/>
      <c r="C150" s="118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</row>
    <row r="151" spans="2:35" s="116" customFormat="1" ht="27.75">
      <c r="B151" s="117"/>
      <c r="C151" s="118" t="s">
        <v>48</v>
      </c>
      <c r="D151" s="115">
        <v>180</v>
      </c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>
        <v>180</v>
      </c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</row>
    <row r="152" spans="2:35" s="116" customFormat="1" ht="27.75">
      <c r="B152" s="117"/>
      <c r="C152" s="118" t="s">
        <v>31</v>
      </c>
      <c r="D152" s="115">
        <v>25</v>
      </c>
      <c r="E152" s="114">
        <v>25</v>
      </c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</row>
    <row r="153" spans="2:35" s="116" customFormat="1" ht="27.75">
      <c r="B153" s="117"/>
      <c r="C153" s="118" t="s">
        <v>35</v>
      </c>
      <c r="D153" s="115">
        <v>15</v>
      </c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</row>
    <row r="154" spans="2:35" ht="26.25">
      <c r="B154" s="110"/>
      <c r="C154" s="120" t="s">
        <v>138</v>
      </c>
      <c r="D154" s="121">
        <f>D143+D148</f>
        <v>90</v>
      </c>
      <c r="E154" s="121">
        <f t="shared" ref="E154:AI154" si="4">SUM(E128:E153)</f>
        <v>112.5</v>
      </c>
      <c r="F154" s="121">
        <f t="shared" si="4"/>
        <v>13.5</v>
      </c>
      <c r="G154" s="121">
        <f t="shared" si="4"/>
        <v>0</v>
      </c>
      <c r="H154" s="121">
        <f t="shared" si="4"/>
        <v>0</v>
      </c>
      <c r="I154" s="121">
        <f t="shared" si="4"/>
        <v>36.299999999999997</v>
      </c>
      <c r="J154" s="121">
        <f t="shared" si="4"/>
        <v>14.4</v>
      </c>
      <c r="K154" s="121">
        <f t="shared" si="4"/>
        <v>138</v>
      </c>
      <c r="L154" s="121">
        <f t="shared" si="4"/>
        <v>246.7</v>
      </c>
      <c r="M154" s="121">
        <f t="shared" si="4"/>
        <v>0</v>
      </c>
      <c r="N154" s="121">
        <f t="shared" si="4"/>
        <v>150</v>
      </c>
      <c r="O154" s="121">
        <f t="shared" si="4"/>
        <v>20</v>
      </c>
      <c r="P154" s="121">
        <f t="shared" si="4"/>
        <v>300</v>
      </c>
      <c r="Q154" s="121">
        <f t="shared" si="4"/>
        <v>98</v>
      </c>
      <c r="R154" s="121">
        <f t="shared" si="4"/>
        <v>0</v>
      </c>
      <c r="S154" s="121">
        <f t="shared" si="4"/>
        <v>0</v>
      </c>
      <c r="T154" s="121">
        <f t="shared" si="4"/>
        <v>0</v>
      </c>
      <c r="U154" s="121">
        <f t="shared" si="4"/>
        <v>436.8</v>
      </c>
      <c r="V154" s="121">
        <f t="shared" si="4"/>
        <v>18.600000000000001</v>
      </c>
      <c r="W154" s="121">
        <f t="shared" si="4"/>
        <v>0</v>
      </c>
      <c r="X154" s="121">
        <f t="shared" si="4"/>
        <v>18.8</v>
      </c>
      <c r="Y154" s="121">
        <f t="shared" si="4"/>
        <v>0</v>
      </c>
      <c r="Z154" s="121">
        <f t="shared" si="4"/>
        <v>56.8</v>
      </c>
      <c r="AA154" s="121">
        <f t="shared" si="4"/>
        <v>0</v>
      </c>
      <c r="AB154" s="121">
        <f t="shared" si="4"/>
        <v>0</v>
      </c>
      <c r="AC154" s="121">
        <f t="shared" si="4"/>
        <v>19.600000000000001</v>
      </c>
      <c r="AD154" s="121">
        <f t="shared" si="4"/>
        <v>43.3</v>
      </c>
      <c r="AE154" s="121">
        <f t="shared" si="4"/>
        <v>20</v>
      </c>
      <c r="AF154" s="121">
        <f t="shared" si="4"/>
        <v>0</v>
      </c>
      <c r="AG154" s="121">
        <f t="shared" si="4"/>
        <v>0.5</v>
      </c>
      <c r="AH154" s="121">
        <f t="shared" si="4"/>
        <v>5.4</v>
      </c>
      <c r="AI154" s="121">
        <f t="shared" si="4"/>
        <v>0</v>
      </c>
    </row>
    <row r="155" spans="2:35" ht="26.25">
      <c r="B155" s="105"/>
      <c r="C155" s="105"/>
      <c r="D155" s="105"/>
      <c r="E155" s="105"/>
      <c r="F155" s="105" t="s">
        <v>144</v>
      </c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8"/>
      <c r="AI155" s="108"/>
    </row>
    <row r="156" spans="2:35" ht="26.25">
      <c r="B156" s="111" t="s">
        <v>73</v>
      </c>
      <c r="C156" s="110" t="s">
        <v>74</v>
      </c>
      <c r="D156" s="110" t="s">
        <v>75</v>
      </c>
      <c r="E156" s="110"/>
      <c r="F156" s="110"/>
      <c r="G156" s="110" t="s">
        <v>76</v>
      </c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</row>
    <row r="157" spans="2:35" ht="26.25">
      <c r="B157" s="111" t="s">
        <v>77</v>
      </c>
      <c r="C157" s="112" t="s">
        <v>78</v>
      </c>
      <c r="D157" s="110" t="s">
        <v>79</v>
      </c>
      <c r="E157" s="110" t="s">
        <v>80</v>
      </c>
      <c r="F157" s="110" t="s">
        <v>81</v>
      </c>
      <c r="G157" s="110" t="s">
        <v>82</v>
      </c>
      <c r="H157" s="110" t="s">
        <v>83</v>
      </c>
      <c r="I157" s="110" t="s">
        <v>84</v>
      </c>
      <c r="J157" s="110" t="s">
        <v>85</v>
      </c>
      <c r="K157" s="110" t="s">
        <v>86</v>
      </c>
      <c r="L157" s="110" t="s">
        <v>87</v>
      </c>
      <c r="M157" s="110" t="s">
        <v>88</v>
      </c>
      <c r="N157" s="110" t="s">
        <v>41</v>
      </c>
      <c r="O157" s="110" t="s">
        <v>89</v>
      </c>
      <c r="P157" s="110" t="s">
        <v>90</v>
      </c>
      <c r="Q157" s="110" t="s">
        <v>91</v>
      </c>
      <c r="R157" s="110" t="s">
        <v>92</v>
      </c>
      <c r="S157" s="110" t="s">
        <v>93</v>
      </c>
      <c r="T157" s="110" t="s">
        <v>94</v>
      </c>
      <c r="U157" s="110" t="s">
        <v>95</v>
      </c>
      <c r="V157" s="110" t="s">
        <v>96</v>
      </c>
      <c r="W157" s="110" t="s">
        <v>97</v>
      </c>
      <c r="X157" s="110" t="s">
        <v>98</v>
      </c>
      <c r="Y157" s="110" t="s">
        <v>99</v>
      </c>
      <c r="Z157" s="110" t="s">
        <v>100</v>
      </c>
      <c r="AA157" s="110" t="s">
        <v>101</v>
      </c>
      <c r="AB157" s="110" t="s">
        <v>102</v>
      </c>
      <c r="AC157" s="110" t="s">
        <v>103</v>
      </c>
      <c r="AD157" s="110" t="s">
        <v>104</v>
      </c>
      <c r="AE157" s="110" t="s">
        <v>136</v>
      </c>
      <c r="AF157" s="110" t="s">
        <v>105</v>
      </c>
      <c r="AG157" s="110" t="s">
        <v>106</v>
      </c>
      <c r="AH157" s="110" t="s">
        <v>107</v>
      </c>
      <c r="AI157" s="110" t="s">
        <v>108</v>
      </c>
    </row>
    <row r="158" spans="2:35" s="116" customFormat="1" ht="27.75">
      <c r="B158" s="117">
        <v>13</v>
      </c>
      <c r="C158" s="114" t="s">
        <v>123</v>
      </c>
      <c r="D158" s="115">
        <v>50</v>
      </c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>
        <v>50</v>
      </c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</row>
    <row r="159" spans="2:35" s="116" customFormat="1" ht="27.75">
      <c r="B159" s="117"/>
      <c r="C159" s="114" t="s">
        <v>12</v>
      </c>
      <c r="D159" s="115">
        <v>150</v>
      </c>
      <c r="E159" s="114"/>
      <c r="F159" s="114"/>
      <c r="G159" s="114"/>
      <c r="H159" s="114">
        <v>51</v>
      </c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>
        <v>4.96</v>
      </c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</row>
    <row r="160" spans="2:35" s="116" customFormat="1" ht="27.75">
      <c r="B160" s="117"/>
      <c r="C160" s="114" t="s">
        <v>40</v>
      </c>
      <c r="D160" s="115">
        <v>180</v>
      </c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>
        <v>90</v>
      </c>
      <c r="V160" s="114"/>
      <c r="W160" s="114"/>
      <c r="X160" s="114"/>
      <c r="Y160" s="114"/>
      <c r="Z160" s="114"/>
      <c r="AA160" s="114"/>
      <c r="AB160" s="114"/>
      <c r="AC160" s="114"/>
      <c r="AD160" s="114">
        <v>18</v>
      </c>
      <c r="AE160" s="114"/>
      <c r="AF160" s="114"/>
      <c r="AG160" s="114"/>
      <c r="AH160" s="114"/>
      <c r="AI160" s="114">
        <v>3.6</v>
      </c>
    </row>
    <row r="161" spans="1:35" s="116" customFormat="1" ht="27.75">
      <c r="B161" s="117"/>
      <c r="C161" s="114" t="s">
        <v>31</v>
      </c>
      <c r="D161" s="115">
        <v>30</v>
      </c>
      <c r="E161" s="114">
        <v>30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</row>
    <row r="162" spans="1:35" s="116" customFormat="1" ht="27.75">
      <c r="B162" s="117"/>
      <c r="C162" s="114"/>
      <c r="D162" s="115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</row>
    <row r="163" spans="1:35" s="116" customFormat="1" ht="27.75">
      <c r="B163" s="117"/>
      <c r="C163" s="114"/>
      <c r="D163" s="115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</row>
    <row r="164" spans="1:35" s="116" customFormat="1" ht="27.75">
      <c r="B164" s="117"/>
      <c r="C164" s="114" t="s">
        <v>53</v>
      </c>
      <c r="D164" s="115">
        <v>200</v>
      </c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>
        <v>200</v>
      </c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</row>
    <row r="165" spans="1:35" s="116" customFormat="1" ht="27.75">
      <c r="B165" s="117" t="s">
        <v>388</v>
      </c>
      <c r="C165" s="114" t="s">
        <v>431</v>
      </c>
      <c r="D165" s="115">
        <v>100</v>
      </c>
      <c r="E165" s="114">
        <v>2.5</v>
      </c>
      <c r="F165" s="114">
        <v>22</v>
      </c>
      <c r="G165" s="114"/>
      <c r="H165" s="114"/>
      <c r="I165" s="114"/>
      <c r="J165" s="114"/>
      <c r="K165" s="114"/>
      <c r="L165" s="114"/>
      <c r="M165" s="114"/>
      <c r="N165" s="114">
        <v>50</v>
      </c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>
        <v>26</v>
      </c>
      <c r="AA165" s="114"/>
      <c r="AB165" s="114"/>
      <c r="AC165" s="114">
        <v>2.5</v>
      </c>
      <c r="AD165" s="114">
        <v>26.8</v>
      </c>
      <c r="AE165" s="114"/>
      <c r="AF165" s="114"/>
      <c r="AG165" s="114"/>
      <c r="AH165" s="114"/>
      <c r="AI165" s="114"/>
    </row>
    <row r="166" spans="1:35" s="116" customFormat="1" ht="27.75">
      <c r="B166" s="117"/>
      <c r="C166" s="114"/>
      <c r="D166" s="115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</row>
    <row r="167" spans="1:35" s="116" customFormat="1" ht="27.75">
      <c r="B167" s="117"/>
      <c r="C167" s="118"/>
      <c r="D167" s="115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</row>
    <row r="168" spans="1:35" s="116" customFormat="1" ht="27.75">
      <c r="B168" s="117" t="s">
        <v>388</v>
      </c>
      <c r="C168" s="118" t="s">
        <v>467</v>
      </c>
      <c r="D168" s="115">
        <v>60</v>
      </c>
      <c r="E168" s="114"/>
      <c r="F168" s="114"/>
      <c r="G168" s="114"/>
      <c r="H168" s="114"/>
      <c r="I168" s="114"/>
      <c r="J168" s="114"/>
      <c r="K168" s="114"/>
      <c r="L168" s="114">
        <v>54.6</v>
      </c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>
        <v>2.5</v>
      </c>
      <c r="AD168" s="114">
        <v>2.5</v>
      </c>
      <c r="AE168" s="114"/>
      <c r="AF168" s="114"/>
      <c r="AG168" s="114"/>
      <c r="AH168" s="114"/>
      <c r="AI168" s="114"/>
    </row>
    <row r="169" spans="1:35" s="116" customFormat="1" ht="27.75">
      <c r="B169" s="117" t="s">
        <v>112</v>
      </c>
      <c r="C169" s="114" t="s">
        <v>113</v>
      </c>
      <c r="D169" s="115" t="s">
        <v>45</v>
      </c>
      <c r="E169" s="114"/>
      <c r="F169" s="114"/>
      <c r="G169" s="114"/>
      <c r="H169" s="114"/>
      <c r="I169" s="114"/>
      <c r="J169" s="114"/>
      <c r="K169" s="114">
        <v>40</v>
      </c>
      <c r="L169" s="114">
        <v>50</v>
      </c>
      <c r="M169" s="114">
        <v>4</v>
      </c>
      <c r="N169" s="114"/>
      <c r="O169" s="114"/>
      <c r="P169" s="114"/>
      <c r="Q169" s="114"/>
      <c r="R169" s="114"/>
      <c r="S169" s="114"/>
      <c r="T169" s="114"/>
      <c r="U169" s="114"/>
      <c r="V169" s="114">
        <v>2</v>
      </c>
      <c r="W169" s="114"/>
      <c r="X169" s="114">
        <v>4</v>
      </c>
      <c r="Y169" s="114"/>
      <c r="Z169" s="114"/>
      <c r="AA169" s="114"/>
      <c r="AB169" s="114"/>
      <c r="AC169" s="114">
        <v>2</v>
      </c>
      <c r="AD169" s="114">
        <v>1</v>
      </c>
      <c r="AE169" s="114"/>
      <c r="AF169" s="114"/>
      <c r="AG169" s="114"/>
      <c r="AH169" s="114"/>
      <c r="AI169" s="114"/>
    </row>
    <row r="170" spans="1:35" s="116" customFormat="1" ht="27.75">
      <c r="A170" s="116" t="s">
        <v>414</v>
      </c>
      <c r="B170" s="117"/>
      <c r="C170" s="114" t="s">
        <v>415</v>
      </c>
      <c r="D170" s="115">
        <v>100</v>
      </c>
      <c r="E170" s="114"/>
      <c r="F170" s="114">
        <v>2.5</v>
      </c>
      <c r="G170" s="114"/>
      <c r="H170" s="114"/>
      <c r="I170" s="114"/>
      <c r="J170" s="114"/>
      <c r="K170" s="114"/>
      <c r="L170" s="114">
        <v>16</v>
      </c>
      <c r="M170" s="114">
        <v>4</v>
      </c>
      <c r="N170" s="114"/>
      <c r="O170" s="114"/>
      <c r="P170" s="114"/>
      <c r="Q170" s="114">
        <v>79</v>
      </c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>
        <v>3</v>
      </c>
      <c r="AD170" s="114"/>
      <c r="AE170" s="114"/>
      <c r="AF170" s="114"/>
      <c r="AG170" s="114"/>
      <c r="AH170" s="114"/>
      <c r="AI170" s="114"/>
    </row>
    <row r="171" spans="1:35" s="116" customFormat="1" ht="27.75">
      <c r="B171" s="117"/>
      <c r="C171" s="114" t="s">
        <v>131</v>
      </c>
      <c r="D171" s="115">
        <v>150</v>
      </c>
      <c r="E171" s="114"/>
      <c r="F171" s="114"/>
      <c r="G171" s="114"/>
      <c r="H171" s="114"/>
      <c r="I171" s="114">
        <v>32.700000000000003</v>
      </c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>
        <v>4.0999999999999996</v>
      </c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</row>
    <row r="172" spans="1:35" s="116" customFormat="1" ht="27.75">
      <c r="B172" s="117"/>
      <c r="C172" s="114" t="s">
        <v>4</v>
      </c>
      <c r="D172" s="115">
        <v>200</v>
      </c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>
        <v>200</v>
      </c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</row>
    <row r="173" spans="1:35" s="116" customFormat="1" ht="27.75">
      <c r="B173" s="117"/>
      <c r="C173" s="118" t="s">
        <v>39</v>
      </c>
      <c r="D173" s="115">
        <v>60</v>
      </c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</row>
    <row r="174" spans="1:35" s="116" customFormat="1" ht="27.75">
      <c r="B174" s="117"/>
      <c r="C174" s="118"/>
      <c r="D174" s="115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</row>
    <row r="175" spans="1:35" s="116" customFormat="1" ht="27.75">
      <c r="B175" s="117"/>
      <c r="C175" s="118"/>
      <c r="D175" s="115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</row>
    <row r="176" spans="1:35" s="116" customFormat="1" ht="27.75">
      <c r="B176" s="114" t="s">
        <v>111</v>
      </c>
      <c r="C176" s="114" t="s">
        <v>129</v>
      </c>
      <c r="D176" s="115">
        <v>50</v>
      </c>
      <c r="E176" s="114">
        <v>6.8</v>
      </c>
      <c r="F176" s="114"/>
      <c r="G176" s="114"/>
      <c r="H176" s="114"/>
      <c r="I176" s="114"/>
      <c r="J176" s="114"/>
      <c r="K176" s="114"/>
      <c r="L176" s="114">
        <v>21.4</v>
      </c>
      <c r="M176" s="114"/>
      <c r="N176" s="114"/>
      <c r="O176" s="114"/>
      <c r="P176" s="114"/>
      <c r="Q176" s="114">
        <v>27.9</v>
      </c>
      <c r="R176" s="114"/>
      <c r="S176" s="114"/>
      <c r="T176" s="114"/>
      <c r="U176" s="114">
        <v>8.1999999999999993</v>
      </c>
      <c r="V176" s="114"/>
      <c r="W176" s="114"/>
      <c r="X176" s="114"/>
      <c r="Y176" s="114"/>
      <c r="Z176" s="114">
        <v>5</v>
      </c>
      <c r="AA176" s="114"/>
      <c r="AB176" s="114"/>
      <c r="AC176" s="114">
        <v>2.5</v>
      </c>
      <c r="AD176" s="114"/>
      <c r="AE176" s="114"/>
      <c r="AF176" s="114"/>
      <c r="AG176" s="114"/>
      <c r="AH176" s="114"/>
      <c r="AI176" s="114"/>
    </row>
    <row r="177" spans="2:37" s="116" customFormat="1" ht="27.75">
      <c r="B177" s="117" t="s">
        <v>403</v>
      </c>
      <c r="C177" s="114" t="s">
        <v>402</v>
      </c>
      <c r="D177" s="115">
        <v>130</v>
      </c>
      <c r="E177" s="115"/>
      <c r="F177" s="115"/>
      <c r="G177" s="115"/>
      <c r="H177" s="115"/>
      <c r="I177" s="115"/>
      <c r="J177" s="115"/>
      <c r="K177" s="114">
        <v>156</v>
      </c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5"/>
      <c r="X177" s="115">
        <v>4.9400000000000004</v>
      </c>
      <c r="Y177" s="115"/>
      <c r="Z177" s="115"/>
      <c r="AA177" s="115"/>
      <c r="AB177" s="115"/>
      <c r="AC177" s="115">
        <v>1.69</v>
      </c>
      <c r="AD177" s="115"/>
      <c r="AE177" s="115"/>
      <c r="AF177" s="115"/>
      <c r="AG177" s="115"/>
      <c r="AH177" s="115"/>
      <c r="AI177" s="115"/>
    </row>
    <row r="178" spans="2:37" s="116" customFormat="1" ht="27.75">
      <c r="B178" s="117"/>
      <c r="C178" s="114" t="s">
        <v>13</v>
      </c>
      <c r="D178" s="115">
        <v>200</v>
      </c>
      <c r="E178" s="114"/>
      <c r="F178" s="114"/>
      <c r="G178" s="114"/>
      <c r="H178" s="114"/>
      <c r="I178" s="114"/>
      <c r="J178" s="114"/>
      <c r="K178" s="114"/>
      <c r="L178" s="114"/>
      <c r="M178" s="114"/>
      <c r="N178" s="114">
        <v>14.7</v>
      </c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>
        <v>20</v>
      </c>
      <c r="AE178" s="114"/>
      <c r="AF178" s="114"/>
      <c r="AG178" s="114"/>
      <c r="AH178" s="114"/>
      <c r="AI178" s="114"/>
    </row>
    <row r="179" spans="2:37" s="116" customFormat="1" ht="27.75">
      <c r="B179" s="117"/>
      <c r="C179" s="114" t="s">
        <v>39</v>
      </c>
      <c r="D179" s="115">
        <v>30</v>
      </c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</row>
    <row r="180" spans="2:37" s="116" customFormat="1" ht="27.75">
      <c r="B180" s="117"/>
      <c r="C180" s="114" t="s">
        <v>31</v>
      </c>
      <c r="D180" s="115">
        <v>30</v>
      </c>
      <c r="E180" s="114">
        <v>30</v>
      </c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</row>
    <row r="181" spans="2:37" s="116" customFormat="1" ht="27.75">
      <c r="B181" s="117"/>
      <c r="C181" s="114"/>
      <c r="D181" s="115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</row>
    <row r="182" spans="2:37" s="116" customFormat="1" ht="27.75">
      <c r="B182" s="117"/>
      <c r="C182" s="114" t="s">
        <v>48</v>
      </c>
      <c r="D182" s="115">
        <v>180</v>
      </c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>
        <v>180</v>
      </c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</row>
    <row r="183" spans="2:37" s="116" customFormat="1" ht="27.75">
      <c r="B183" s="117"/>
      <c r="C183" s="114" t="s">
        <v>31</v>
      </c>
      <c r="D183" s="115">
        <v>25</v>
      </c>
      <c r="E183" s="114">
        <v>25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</row>
    <row r="184" spans="2:37" s="116" customFormat="1" ht="27.75">
      <c r="B184" s="117"/>
      <c r="C184" s="114" t="s">
        <v>35</v>
      </c>
      <c r="D184" s="115">
        <v>10</v>
      </c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</row>
    <row r="185" spans="2:37" ht="26.25">
      <c r="B185" s="110"/>
      <c r="C185" s="120" t="s">
        <v>138</v>
      </c>
      <c r="D185" s="121">
        <f>D173+D179</f>
        <v>90</v>
      </c>
      <c r="E185" s="121">
        <f t="shared" ref="E185:AI185" si="5">SUM(E158:E184)</f>
        <v>94.3</v>
      </c>
      <c r="F185" s="121">
        <f t="shared" si="5"/>
        <v>24.5</v>
      </c>
      <c r="G185" s="121">
        <f t="shared" si="5"/>
        <v>0</v>
      </c>
      <c r="H185" s="121">
        <f t="shared" si="5"/>
        <v>51</v>
      </c>
      <c r="I185" s="121">
        <f t="shared" si="5"/>
        <v>32.700000000000003</v>
      </c>
      <c r="J185" s="121">
        <f t="shared" si="5"/>
        <v>0</v>
      </c>
      <c r="K185" s="121">
        <f t="shared" si="5"/>
        <v>196</v>
      </c>
      <c r="L185" s="121">
        <f t="shared" si="5"/>
        <v>142</v>
      </c>
      <c r="M185" s="121">
        <f t="shared" si="5"/>
        <v>8</v>
      </c>
      <c r="N185" s="121">
        <f t="shared" si="5"/>
        <v>64.7</v>
      </c>
      <c r="O185" s="121">
        <f t="shared" si="5"/>
        <v>0</v>
      </c>
      <c r="P185" s="121">
        <f t="shared" si="5"/>
        <v>200</v>
      </c>
      <c r="Q185" s="121">
        <f t="shared" si="5"/>
        <v>106.9</v>
      </c>
      <c r="R185" s="121">
        <f t="shared" si="5"/>
        <v>0</v>
      </c>
      <c r="S185" s="121">
        <f t="shared" si="5"/>
        <v>50</v>
      </c>
      <c r="T185" s="121">
        <f t="shared" si="5"/>
        <v>0</v>
      </c>
      <c r="U185" s="121">
        <f t="shared" si="5"/>
        <v>478.2</v>
      </c>
      <c r="V185" s="121">
        <f t="shared" si="5"/>
        <v>11.059999999999999</v>
      </c>
      <c r="W185" s="121">
        <f t="shared" si="5"/>
        <v>0</v>
      </c>
      <c r="X185" s="121">
        <f t="shared" si="5"/>
        <v>8.9400000000000013</v>
      </c>
      <c r="Y185" s="121">
        <f t="shared" si="5"/>
        <v>0</v>
      </c>
      <c r="Z185" s="121">
        <f t="shared" si="5"/>
        <v>31</v>
      </c>
      <c r="AA185" s="121">
        <f t="shared" si="5"/>
        <v>0</v>
      </c>
      <c r="AB185" s="121">
        <f t="shared" si="5"/>
        <v>0</v>
      </c>
      <c r="AC185" s="121">
        <f t="shared" si="5"/>
        <v>14.19</v>
      </c>
      <c r="AD185" s="121">
        <f t="shared" si="5"/>
        <v>68.3</v>
      </c>
      <c r="AE185" s="121">
        <f t="shared" si="5"/>
        <v>0</v>
      </c>
      <c r="AF185" s="121">
        <f t="shared" si="5"/>
        <v>0</v>
      </c>
      <c r="AG185" s="121">
        <f t="shared" si="5"/>
        <v>0</v>
      </c>
      <c r="AH185" s="121">
        <f t="shared" si="5"/>
        <v>0</v>
      </c>
      <c r="AI185" s="121">
        <f t="shared" si="5"/>
        <v>3.6</v>
      </c>
    </row>
    <row r="186" spans="2:37" ht="26.25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8"/>
      <c r="AI186" s="108"/>
    </row>
    <row r="187" spans="2:37" ht="26.25">
      <c r="B187" s="105"/>
      <c r="C187" s="105"/>
      <c r="D187" s="105"/>
      <c r="E187" s="105"/>
      <c r="F187" s="105" t="s">
        <v>145</v>
      </c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8"/>
      <c r="AI187" s="108"/>
    </row>
    <row r="188" spans="2:37" ht="26.25">
      <c r="B188" s="111" t="s">
        <v>73</v>
      </c>
      <c r="C188" s="110" t="s">
        <v>74</v>
      </c>
      <c r="D188" s="110" t="s">
        <v>75</v>
      </c>
      <c r="E188" s="110"/>
      <c r="F188" s="110"/>
      <c r="G188" s="110" t="s">
        <v>76</v>
      </c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</row>
    <row r="189" spans="2:37" ht="26.25">
      <c r="B189" s="111" t="s">
        <v>77</v>
      </c>
      <c r="C189" s="112" t="s">
        <v>78</v>
      </c>
      <c r="D189" s="110" t="s">
        <v>79</v>
      </c>
      <c r="E189" s="110" t="s">
        <v>80</v>
      </c>
      <c r="F189" s="110" t="s">
        <v>81</v>
      </c>
      <c r="G189" s="110" t="s">
        <v>82</v>
      </c>
      <c r="H189" s="110" t="s">
        <v>83</v>
      </c>
      <c r="I189" s="110" t="s">
        <v>84</v>
      </c>
      <c r="J189" s="110" t="s">
        <v>85</v>
      </c>
      <c r="K189" s="110" t="s">
        <v>86</v>
      </c>
      <c r="L189" s="110" t="s">
        <v>87</v>
      </c>
      <c r="M189" s="110" t="s">
        <v>88</v>
      </c>
      <c r="N189" s="110" t="s">
        <v>41</v>
      </c>
      <c r="O189" s="110" t="s">
        <v>89</v>
      </c>
      <c r="P189" s="110" t="s">
        <v>90</v>
      </c>
      <c r="Q189" s="110" t="s">
        <v>91</v>
      </c>
      <c r="R189" s="110" t="s">
        <v>92</v>
      </c>
      <c r="S189" s="110" t="s">
        <v>93</v>
      </c>
      <c r="T189" s="110" t="s">
        <v>94</v>
      </c>
      <c r="U189" s="110" t="s">
        <v>95</v>
      </c>
      <c r="V189" s="110" t="s">
        <v>96</v>
      </c>
      <c r="W189" s="110" t="s">
        <v>97</v>
      </c>
      <c r="X189" s="110" t="s">
        <v>98</v>
      </c>
      <c r="Y189" s="110" t="s">
        <v>99</v>
      </c>
      <c r="Z189" s="110" t="s">
        <v>100</v>
      </c>
      <c r="AA189" s="110" t="s">
        <v>101</v>
      </c>
      <c r="AB189" s="110" t="s">
        <v>102</v>
      </c>
      <c r="AC189" s="110" t="s">
        <v>103</v>
      </c>
      <c r="AD189" s="110" t="s">
        <v>104</v>
      </c>
      <c r="AE189" s="110" t="s">
        <v>136</v>
      </c>
      <c r="AF189" s="110" t="s">
        <v>105</v>
      </c>
      <c r="AG189" s="110" t="s">
        <v>106</v>
      </c>
      <c r="AH189" s="110" t="s">
        <v>107</v>
      </c>
      <c r="AI189" s="110" t="s">
        <v>108</v>
      </c>
    </row>
    <row r="190" spans="2:37" s="125" customFormat="1" ht="30.75">
      <c r="B190" s="122" t="s">
        <v>488</v>
      </c>
      <c r="C190" s="123" t="s">
        <v>489</v>
      </c>
      <c r="D190" s="124">
        <v>100</v>
      </c>
      <c r="E190" s="123">
        <v>2.33</v>
      </c>
      <c r="F190" s="123"/>
      <c r="G190" s="123"/>
      <c r="H190" s="123"/>
      <c r="I190" s="123">
        <v>40</v>
      </c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>
        <v>29.33</v>
      </c>
      <c r="V190" s="123"/>
      <c r="W190" s="123"/>
      <c r="X190" s="123">
        <v>13.33</v>
      </c>
      <c r="Y190" s="123"/>
      <c r="Z190" s="123">
        <v>6.67</v>
      </c>
      <c r="AA190" s="123"/>
      <c r="AB190" s="123"/>
      <c r="AC190" s="123">
        <v>5</v>
      </c>
      <c r="AD190" s="123">
        <v>14.13</v>
      </c>
      <c r="AE190" s="123"/>
      <c r="AF190" s="123"/>
      <c r="AG190" s="123"/>
      <c r="AH190" s="123"/>
      <c r="AI190" s="123">
        <v>2</v>
      </c>
      <c r="AK190" s="125">
        <v>0.47</v>
      </c>
    </row>
    <row r="191" spans="2:37" s="125" customFormat="1" ht="30.75">
      <c r="B191" s="122"/>
      <c r="C191" s="123" t="s">
        <v>43</v>
      </c>
      <c r="D191" s="124">
        <v>180</v>
      </c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>
        <v>90</v>
      </c>
      <c r="V191" s="123"/>
      <c r="W191" s="123"/>
      <c r="X191" s="123"/>
      <c r="Y191" s="123"/>
      <c r="Z191" s="123"/>
      <c r="AA191" s="123"/>
      <c r="AB191" s="123"/>
      <c r="AC191" s="123"/>
      <c r="AD191" s="123">
        <v>13.5</v>
      </c>
      <c r="AE191" s="123"/>
      <c r="AF191" s="123"/>
      <c r="AG191" s="123"/>
      <c r="AH191" s="123">
        <v>5.4</v>
      </c>
      <c r="AI191" s="123"/>
    </row>
    <row r="192" spans="2:37" s="125" customFormat="1" ht="30.75">
      <c r="B192" s="122"/>
      <c r="C192" s="123" t="s">
        <v>31</v>
      </c>
      <c r="D192" s="124">
        <v>30</v>
      </c>
      <c r="E192" s="123">
        <v>30</v>
      </c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</row>
    <row r="193" spans="1:35" s="125" customFormat="1" ht="30.75">
      <c r="B193" s="122"/>
      <c r="C193" s="123" t="s">
        <v>137</v>
      </c>
      <c r="D193" s="124">
        <v>10</v>
      </c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>
        <v>10</v>
      </c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</row>
    <row r="194" spans="1:35" s="125" customFormat="1" ht="30.75">
      <c r="B194" s="122"/>
      <c r="C194" s="126"/>
      <c r="D194" s="124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</row>
    <row r="195" spans="1:35" s="125" customFormat="1" ht="30.75">
      <c r="B195" s="122"/>
      <c r="C195" s="126"/>
      <c r="D195" s="124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</row>
    <row r="196" spans="1:35" s="125" customFormat="1" ht="30.75">
      <c r="B196" s="122"/>
      <c r="C196" s="126" t="s">
        <v>53</v>
      </c>
      <c r="D196" s="124">
        <v>180</v>
      </c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>
        <v>180</v>
      </c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4"/>
      <c r="AG196" s="124"/>
      <c r="AH196" s="124"/>
      <c r="AI196" s="124"/>
    </row>
    <row r="197" spans="1:35" s="116" customFormat="1" ht="27.75">
      <c r="A197" s="116" t="s">
        <v>487</v>
      </c>
      <c r="B197" s="117"/>
      <c r="C197" s="114" t="s">
        <v>135</v>
      </c>
      <c r="D197" s="115">
        <v>100</v>
      </c>
      <c r="E197" s="114"/>
      <c r="F197" s="114">
        <v>31.428571428571427</v>
      </c>
      <c r="G197" s="114"/>
      <c r="H197" s="114"/>
      <c r="I197" s="114"/>
      <c r="J197" s="114"/>
      <c r="K197" s="114"/>
      <c r="L197" s="114"/>
      <c r="M197" s="114"/>
      <c r="N197" s="114">
        <v>31.428571428571427</v>
      </c>
      <c r="O197" s="114"/>
      <c r="P197" s="114"/>
      <c r="Q197" s="114"/>
      <c r="R197" s="114"/>
      <c r="S197" s="114"/>
      <c r="T197" s="114"/>
      <c r="U197" s="114">
        <v>77.142857142857139</v>
      </c>
      <c r="V197" s="114">
        <v>4.2857142857142856</v>
      </c>
      <c r="W197" s="114"/>
      <c r="X197" s="114"/>
      <c r="Y197" s="114"/>
      <c r="Z197" s="114">
        <v>6.4285714285714288</v>
      </c>
      <c r="AA197" s="114"/>
      <c r="AB197" s="114"/>
      <c r="AC197" s="114">
        <v>1.4285714285714286</v>
      </c>
      <c r="AD197" s="114">
        <v>8.5714285714285712</v>
      </c>
      <c r="AE197" s="114"/>
      <c r="AF197" s="114"/>
      <c r="AG197" s="114"/>
      <c r="AH197" s="114"/>
      <c r="AI197" s="114"/>
    </row>
    <row r="198" spans="1:35" s="125" customFormat="1" ht="30.75">
      <c r="B198" s="122"/>
      <c r="C198" s="126" t="s">
        <v>41</v>
      </c>
      <c r="D198" s="124">
        <v>130</v>
      </c>
      <c r="E198" s="123"/>
      <c r="F198" s="123"/>
      <c r="G198" s="123"/>
      <c r="H198" s="123"/>
      <c r="I198" s="123"/>
      <c r="J198" s="123"/>
      <c r="K198" s="123"/>
      <c r="L198" s="123"/>
      <c r="M198" s="123"/>
      <c r="N198" s="123">
        <v>130</v>
      </c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4"/>
      <c r="AG198" s="124"/>
      <c r="AH198" s="124"/>
      <c r="AI198" s="124"/>
    </row>
    <row r="199" spans="1:35" s="125" customFormat="1" ht="30.75">
      <c r="B199" s="122"/>
      <c r="C199" s="126"/>
      <c r="D199" s="124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4"/>
      <c r="AG199" s="124"/>
      <c r="AH199" s="124"/>
      <c r="AI199" s="124"/>
    </row>
    <row r="200" spans="1:35" s="125" customFormat="1" ht="30.75">
      <c r="B200" s="122"/>
      <c r="C200" s="123" t="s">
        <v>464</v>
      </c>
      <c r="D200" s="124">
        <v>50</v>
      </c>
      <c r="E200" s="123"/>
      <c r="F200" s="123"/>
      <c r="G200" s="123"/>
      <c r="H200" s="123"/>
      <c r="I200" s="123"/>
      <c r="J200" s="123"/>
      <c r="K200" s="123"/>
      <c r="L200" s="123">
        <v>50</v>
      </c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</row>
    <row r="201" spans="1:35" s="125" customFormat="1" ht="30.75">
      <c r="B201" s="122"/>
      <c r="C201" s="123" t="s">
        <v>379</v>
      </c>
      <c r="D201" s="124" t="s">
        <v>59</v>
      </c>
      <c r="E201" s="123"/>
      <c r="F201" s="123"/>
      <c r="G201" s="123"/>
      <c r="H201" s="123"/>
      <c r="I201" s="123"/>
      <c r="J201" s="123"/>
      <c r="K201" s="123">
        <v>62</v>
      </c>
      <c r="L201" s="123">
        <v>18</v>
      </c>
      <c r="M201" s="123"/>
      <c r="N201" s="123"/>
      <c r="O201" s="123"/>
      <c r="P201" s="123"/>
      <c r="Q201" s="123">
        <v>23</v>
      </c>
      <c r="R201" s="123"/>
      <c r="S201" s="123"/>
      <c r="T201" s="123"/>
      <c r="U201" s="123"/>
      <c r="V201" s="123">
        <v>2</v>
      </c>
      <c r="W201" s="123"/>
      <c r="X201" s="123"/>
      <c r="Y201" s="123"/>
      <c r="Z201" s="123">
        <v>1.5</v>
      </c>
      <c r="AA201" s="123"/>
      <c r="AB201" s="123"/>
      <c r="AC201" s="123"/>
      <c r="AD201" s="123"/>
      <c r="AE201" s="123"/>
      <c r="AF201" s="123"/>
      <c r="AG201" s="123"/>
      <c r="AH201" s="123"/>
      <c r="AI201" s="123"/>
    </row>
    <row r="202" spans="1:35" s="125" customFormat="1" ht="30.75">
      <c r="B202" s="122"/>
      <c r="C202" s="126" t="s">
        <v>127</v>
      </c>
      <c r="D202" s="124">
        <v>60</v>
      </c>
      <c r="E202" s="123">
        <v>17.100000000000001</v>
      </c>
      <c r="F202" s="123"/>
      <c r="G202" s="123"/>
      <c r="H202" s="123"/>
      <c r="I202" s="124"/>
      <c r="J202" s="123"/>
      <c r="K202" s="123"/>
      <c r="L202" s="123"/>
      <c r="M202" s="123"/>
      <c r="N202" s="123"/>
      <c r="O202" s="123"/>
      <c r="P202" s="123"/>
      <c r="Q202" s="123">
        <v>44.6</v>
      </c>
      <c r="R202" s="123"/>
      <c r="S202" s="123"/>
      <c r="T202" s="123"/>
      <c r="U202" s="123">
        <v>14.6</v>
      </c>
      <c r="V202" s="123"/>
      <c r="W202" s="123"/>
      <c r="X202" s="123"/>
      <c r="Y202" s="123"/>
      <c r="Z202" s="123"/>
      <c r="AA202" s="123"/>
      <c r="AB202" s="123"/>
      <c r="AC202" s="123">
        <v>3.3</v>
      </c>
      <c r="AD202" s="123"/>
      <c r="AE202" s="123"/>
      <c r="AF202" s="123"/>
      <c r="AG202" s="123"/>
      <c r="AH202" s="123"/>
      <c r="AI202" s="123"/>
    </row>
    <row r="203" spans="1:35" s="125" customFormat="1" ht="30.75">
      <c r="B203" s="122"/>
      <c r="C203" s="123" t="s">
        <v>375</v>
      </c>
      <c r="D203" s="124">
        <v>150</v>
      </c>
      <c r="E203" s="123"/>
      <c r="F203" s="123">
        <v>2</v>
      </c>
      <c r="G203" s="123"/>
      <c r="H203" s="123"/>
      <c r="I203" s="123"/>
      <c r="J203" s="123"/>
      <c r="K203" s="123"/>
      <c r="L203" s="123">
        <v>191.5</v>
      </c>
      <c r="M203" s="123">
        <v>1.5</v>
      </c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>
        <v>5</v>
      </c>
      <c r="AD203" s="123">
        <v>5</v>
      </c>
      <c r="AE203" s="123"/>
      <c r="AF203" s="123"/>
      <c r="AG203" s="123"/>
      <c r="AH203" s="123"/>
      <c r="AI203" s="123"/>
    </row>
    <row r="204" spans="1:35" s="125" customFormat="1" ht="30.75">
      <c r="B204" s="122"/>
      <c r="C204" s="126" t="s">
        <v>52</v>
      </c>
      <c r="D204" s="124">
        <v>200</v>
      </c>
      <c r="E204" s="123"/>
      <c r="F204" s="123"/>
      <c r="G204" s="123">
        <v>10</v>
      </c>
      <c r="H204" s="123"/>
      <c r="I204" s="123"/>
      <c r="J204" s="123"/>
      <c r="K204" s="123"/>
      <c r="L204" s="123"/>
      <c r="M204" s="123"/>
      <c r="N204" s="123"/>
      <c r="O204" s="123"/>
      <c r="P204" s="123">
        <v>60</v>
      </c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>
        <v>20</v>
      </c>
      <c r="AE204" s="123"/>
      <c r="AF204" s="123"/>
      <c r="AG204" s="123"/>
      <c r="AH204" s="123"/>
      <c r="AI204" s="123"/>
    </row>
    <row r="205" spans="1:35" s="125" customFormat="1" ht="30.75">
      <c r="B205" s="122"/>
      <c r="C205" s="126" t="s">
        <v>39</v>
      </c>
      <c r="D205" s="124">
        <v>60</v>
      </c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</row>
    <row r="206" spans="1:35" s="125" customFormat="1" ht="30.75">
      <c r="B206" s="122"/>
      <c r="C206" s="126"/>
      <c r="D206" s="124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</row>
    <row r="207" spans="1:35" s="116" customFormat="1" ht="27.75">
      <c r="B207" s="117"/>
      <c r="C207" s="118"/>
      <c r="D207" s="115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</row>
    <row r="208" spans="1:35" s="125" customFormat="1" ht="30.75">
      <c r="B208" s="122"/>
      <c r="C208" s="123" t="s">
        <v>11</v>
      </c>
      <c r="D208" s="124">
        <v>200</v>
      </c>
      <c r="E208" s="123"/>
      <c r="F208" s="123"/>
      <c r="G208" s="123"/>
      <c r="H208" s="123"/>
      <c r="I208" s="123"/>
      <c r="J208" s="123"/>
      <c r="K208" s="123">
        <v>125</v>
      </c>
      <c r="L208" s="123">
        <v>14</v>
      </c>
      <c r="M208" s="123"/>
      <c r="N208" s="123"/>
      <c r="O208" s="123"/>
      <c r="P208" s="123"/>
      <c r="Q208" s="123">
        <v>79</v>
      </c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>
        <v>6</v>
      </c>
      <c r="AD208" s="123"/>
      <c r="AE208" s="123"/>
      <c r="AF208" s="123"/>
      <c r="AG208" s="123"/>
      <c r="AH208" s="123"/>
      <c r="AI208" s="123"/>
    </row>
    <row r="209" spans="2:35" s="125" customFormat="1" ht="30.75">
      <c r="B209" s="122"/>
      <c r="C209" s="123" t="s">
        <v>3</v>
      </c>
      <c r="D209" s="124">
        <v>200</v>
      </c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>
        <v>13</v>
      </c>
      <c r="AE209" s="123"/>
      <c r="AF209" s="123"/>
      <c r="AG209" s="123">
        <v>0.3</v>
      </c>
      <c r="AH209" s="123"/>
      <c r="AI209" s="123"/>
    </row>
    <row r="210" spans="2:35" s="125" customFormat="1" ht="30.75">
      <c r="B210" s="122"/>
      <c r="C210" s="123" t="s">
        <v>39</v>
      </c>
      <c r="D210" s="124">
        <v>40</v>
      </c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</row>
    <row r="211" spans="2:35" s="125" customFormat="1" ht="30.75">
      <c r="B211" s="122"/>
      <c r="C211" s="123" t="s">
        <v>31</v>
      </c>
      <c r="D211" s="124">
        <v>40</v>
      </c>
      <c r="E211" s="123">
        <v>40</v>
      </c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</row>
    <row r="212" spans="2:35" s="125" customFormat="1" ht="30.75">
      <c r="B212" s="122"/>
      <c r="C212" s="123"/>
      <c r="D212" s="124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</row>
    <row r="213" spans="2:35" s="125" customFormat="1" ht="30.75">
      <c r="B213" s="122"/>
      <c r="C213" s="123" t="s">
        <v>48</v>
      </c>
      <c r="D213" s="124">
        <v>180</v>
      </c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>
        <v>180</v>
      </c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</row>
    <row r="214" spans="2:35" s="125" customFormat="1" ht="30.75">
      <c r="B214" s="122"/>
      <c r="C214" s="123" t="s">
        <v>31</v>
      </c>
      <c r="D214" s="124">
        <v>25</v>
      </c>
      <c r="E214" s="123">
        <v>25</v>
      </c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</row>
    <row r="215" spans="2:35" s="125" customFormat="1" ht="30.75">
      <c r="B215" s="122"/>
      <c r="C215" s="123" t="s">
        <v>35</v>
      </c>
      <c r="D215" s="124">
        <v>10</v>
      </c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</row>
    <row r="216" spans="2:35" ht="26.25">
      <c r="B216" s="110"/>
      <c r="C216" s="120" t="s">
        <v>138</v>
      </c>
      <c r="D216" s="121">
        <f>D205+D210</f>
        <v>100</v>
      </c>
      <c r="E216" s="121">
        <f t="shared" ref="E216:AI216" si="6">SUM(E190:E215)</f>
        <v>114.43</v>
      </c>
      <c r="F216" s="121">
        <f t="shared" si="6"/>
        <v>33.428571428571431</v>
      </c>
      <c r="G216" s="121">
        <f t="shared" si="6"/>
        <v>10</v>
      </c>
      <c r="H216" s="121">
        <f t="shared" si="6"/>
        <v>0</v>
      </c>
      <c r="I216" s="121">
        <f t="shared" si="6"/>
        <v>40</v>
      </c>
      <c r="J216" s="121">
        <f t="shared" si="6"/>
        <v>0</v>
      </c>
      <c r="K216" s="121">
        <f t="shared" si="6"/>
        <v>187</v>
      </c>
      <c r="L216" s="121">
        <f t="shared" si="6"/>
        <v>273.5</v>
      </c>
      <c r="M216" s="121">
        <f t="shared" si="6"/>
        <v>1.5</v>
      </c>
      <c r="N216" s="121">
        <f t="shared" si="6"/>
        <v>161.42857142857142</v>
      </c>
      <c r="O216" s="121">
        <f t="shared" si="6"/>
        <v>0</v>
      </c>
      <c r="P216" s="121">
        <f t="shared" si="6"/>
        <v>60</v>
      </c>
      <c r="Q216" s="121">
        <f t="shared" si="6"/>
        <v>146.6</v>
      </c>
      <c r="R216" s="121">
        <f t="shared" si="6"/>
        <v>0</v>
      </c>
      <c r="S216" s="121">
        <f t="shared" si="6"/>
        <v>0</v>
      </c>
      <c r="T216" s="121">
        <f t="shared" si="6"/>
        <v>0</v>
      </c>
      <c r="U216" s="121">
        <f t="shared" si="6"/>
        <v>571.07285714285717</v>
      </c>
      <c r="V216" s="121">
        <f t="shared" si="6"/>
        <v>16.285714285714285</v>
      </c>
      <c r="W216" s="121">
        <f t="shared" si="6"/>
        <v>0</v>
      </c>
      <c r="X216" s="121">
        <f t="shared" si="6"/>
        <v>13.33</v>
      </c>
      <c r="Y216" s="121">
        <f t="shared" si="6"/>
        <v>0</v>
      </c>
      <c r="Z216" s="121">
        <f t="shared" si="6"/>
        <v>14.598571428571429</v>
      </c>
      <c r="AA216" s="121">
        <f t="shared" si="6"/>
        <v>0</v>
      </c>
      <c r="AB216" s="121">
        <f t="shared" si="6"/>
        <v>0</v>
      </c>
      <c r="AC216" s="121">
        <f t="shared" si="6"/>
        <v>20.728571428571428</v>
      </c>
      <c r="AD216" s="121">
        <f t="shared" si="6"/>
        <v>74.201428571428579</v>
      </c>
      <c r="AE216" s="121">
        <f t="shared" si="6"/>
        <v>0</v>
      </c>
      <c r="AF216" s="121">
        <f t="shared" si="6"/>
        <v>0</v>
      </c>
      <c r="AG216" s="121">
        <f t="shared" si="6"/>
        <v>0.3</v>
      </c>
      <c r="AH216" s="121">
        <f t="shared" si="6"/>
        <v>5.4</v>
      </c>
      <c r="AI216" s="121">
        <f t="shared" si="6"/>
        <v>2</v>
      </c>
    </row>
    <row r="217" spans="2:35" ht="26.25">
      <c r="B217" s="105"/>
      <c r="C217" s="105"/>
      <c r="D217" s="105"/>
      <c r="E217" s="105"/>
      <c r="F217" s="105" t="s">
        <v>328</v>
      </c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</row>
    <row r="218" spans="2:35" ht="26.25">
      <c r="B218" s="110" t="s">
        <v>73</v>
      </c>
      <c r="C218" s="110" t="s">
        <v>74</v>
      </c>
      <c r="D218" s="110" t="s">
        <v>75</v>
      </c>
      <c r="E218" s="110"/>
      <c r="F218" s="110"/>
      <c r="G218" s="110" t="s">
        <v>76</v>
      </c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</row>
    <row r="219" spans="2:35" ht="26.25">
      <c r="B219" s="110" t="s">
        <v>77</v>
      </c>
      <c r="C219" s="110" t="s">
        <v>78</v>
      </c>
      <c r="D219" s="110" t="s">
        <v>79</v>
      </c>
      <c r="E219" s="110" t="s">
        <v>80</v>
      </c>
      <c r="F219" s="110" t="s">
        <v>81</v>
      </c>
      <c r="G219" s="110" t="s">
        <v>82</v>
      </c>
      <c r="H219" s="110" t="s">
        <v>83</v>
      </c>
      <c r="I219" s="110" t="s">
        <v>84</v>
      </c>
      <c r="J219" s="110" t="s">
        <v>85</v>
      </c>
      <c r="K219" s="110" t="s">
        <v>86</v>
      </c>
      <c r="L219" s="110" t="s">
        <v>87</v>
      </c>
      <c r="M219" s="110" t="s">
        <v>88</v>
      </c>
      <c r="N219" s="110" t="s">
        <v>41</v>
      </c>
      <c r="O219" s="110" t="s">
        <v>89</v>
      </c>
      <c r="P219" s="110" t="s">
        <v>90</v>
      </c>
      <c r="Q219" s="110" t="s">
        <v>91</v>
      </c>
      <c r="R219" s="110" t="s">
        <v>92</v>
      </c>
      <c r="S219" s="110" t="s">
        <v>93</v>
      </c>
      <c r="T219" s="110" t="s">
        <v>94</v>
      </c>
      <c r="U219" s="110" t="s">
        <v>95</v>
      </c>
      <c r="V219" s="110" t="s">
        <v>96</v>
      </c>
      <c r="W219" s="110" t="s">
        <v>97</v>
      </c>
      <c r="X219" s="110" t="s">
        <v>98</v>
      </c>
      <c r="Y219" s="110" t="s">
        <v>99</v>
      </c>
      <c r="Z219" s="110" t="s">
        <v>100</v>
      </c>
      <c r="AA219" s="110" t="s">
        <v>101</v>
      </c>
      <c r="AB219" s="110" t="s">
        <v>102</v>
      </c>
      <c r="AC219" s="110" t="s">
        <v>103</v>
      </c>
      <c r="AD219" s="110" t="s">
        <v>104</v>
      </c>
      <c r="AE219" s="110" t="s">
        <v>136</v>
      </c>
      <c r="AF219" s="110" t="s">
        <v>105</v>
      </c>
      <c r="AG219" s="110" t="s">
        <v>106</v>
      </c>
      <c r="AH219" s="110" t="s">
        <v>107</v>
      </c>
      <c r="AI219" s="110" t="s">
        <v>108</v>
      </c>
    </row>
    <row r="220" spans="2:35" s="116" customFormat="1" ht="27.75">
      <c r="B220" s="113" t="s">
        <v>115</v>
      </c>
      <c r="C220" s="114" t="s">
        <v>123</v>
      </c>
      <c r="D220" s="115">
        <v>50</v>
      </c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>
        <v>50</v>
      </c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</row>
    <row r="221" spans="2:35" s="116" customFormat="1" ht="27.75">
      <c r="B221" s="117"/>
      <c r="C221" s="114" t="s">
        <v>12</v>
      </c>
      <c r="D221" s="115">
        <v>150</v>
      </c>
      <c r="E221" s="114"/>
      <c r="F221" s="114"/>
      <c r="G221" s="114"/>
      <c r="H221" s="114">
        <v>51</v>
      </c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>
        <v>4.96</v>
      </c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</row>
    <row r="222" spans="2:35" s="116" customFormat="1" ht="27.75">
      <c r="B222" s="117"/>
      <c r="C222" s="114" t="s">
        <v>40</v>
      </c>
      <c r="D222" s="115">
        <v>180</v>
      </c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>
        <v>90</v>
      </c>
      <c r="V222" s="114"/>
      <c r="W222" s="114"/>
      <c r="X222" s="114"/>
      <c r="Y222" s="114"/>
      <c r="Z222" s="114"/>
      <c r="AA222" s="114"/>
      <c r="AB222" s="114"/>
      <c r="AC222" s="114"/>
      <c r="AD222" s="114">
        <v>18</v>
      </c>
      <c r="AE222" s="114"/>
      <c r="AF222" s="114"/>
      <c r="AG222" s="114"/>
      <c r="AH222" s="114"/>
      <c r="AI222" s="114">
        <v>3.6</v>
      </c>
    </row>
    <row r="223" spans="2:35" s="116" customFormat="1" ht="27.75">
      <c r="B223" s="117"/>
      <c r="C223" s="114" t="s">
        <v>31</v>
      </c>
      <c r="D223" s="115">
        <v>20</v>
      </c>
      <c r="E223" s="114">
        <v>20</v>
      </c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</row>
    <row r="224" spans="2:35" s="116" customFormat="1" ht="27.75">
      <c r="B224" s="117"/>
      <c r="C224" s="114" t="s">
        <v>137</v>
      </c>
      <c r="D224" s="115">
        <v>5</v>
      </c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>
        <v>5</v>
      </c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</row>
    <row r="225" spans="1:36" s="116" customFormat="1" ht="27.75">
      <c r="B225" s="117"/>
      <c r="C225" s="114"/>
      <c r="D225" s="115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</row>
    <row r="226" spans="1:36" s="116" customFormat="1" ht="27.75">
      <c r="B226" s="117"/>
      <c r="C226" s="114" t="s">
        <v>4</v>
      </c>
      <c r="D226" s="115">
        <v>200</v>
      </c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>
        <v>200</v>
      </c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</row>
    <row r="227" spans="1:36" s="116" customFormat="1" ht="27.75">
      <c r="B227" s="117"/>
      <c r="C227" s="114" t="s">
        <v>38</v>
      </c>
      <c r="D227" s="115">
        <v>20</v>
      </c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>
        <v>20</v>
      </c>
      <c r="AF227" s="114"/>
      <c r="AG227" s="114"/>
      <c r="AH227" s="114"/>
      <c r="AI227" s="114"/>
    </row>
    <row r="228" spans="1:36" s="116" customFormat="1" ht="27.75">
      <c r="B228" s="117"/>
      <c r="C228" s="114" t="s">
        <v>41</v>
      </c>
      <c r="D228" s="115">
        <v>140</v>
      </c>
      <c r="E228" s="114"/>
      <c r="F228" s="114"/>
      <c r="G228" s="114"/>
      <c r="H228" s="114"/>
      <c r="I228" s="114"/>
      <c r="J228" s="114"/>
      <c r="K228" s="114"/>
      <c r="L228" s="114"/>
      <c r="M228" s="114"/>
      <c r="N228" s="114">
        <v>140</v>
      </c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</row>
    <row r="229" spans="1:36" s="116" customFormat="1" ht="27.75">
      <c r="B229" s="117"/>
      <c r="C229" s="114"/>
      <c r="D229" s="115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</row>
    <row r="230" spans="1:36" s="116" customFormat="1" ht="27.75">
      <c r="A230" s="114"/>
      <c r="B230" s="299" t="s">
        <v>397</v>
      </c>
      <c r="C230" s="299" t="s">
        <v>493</v>
      </c>
      <c r="D230" s="300">
        <v>60</v>
      </c>
      <c r="E230" s="301"/>
      <c r="F230" s="301"/>
      <c r="G230" s="301"/>
      <c r="H230" s="301"/>
      <c r="I230" s="301"/>
      <c r="J230" s="301"/>
      <c r="K230" s="301"/>
      <c r="L230" s="301">
        <v>42</v>
      </c>
      <c r="M230" s="301"/>
      <c r="N230" s="301">
        <v>12</v>
      </c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  <c r="AA230" s="301"/>
      <c r="AB230" s="301"/>
      <c r="AC230" s="301">
        <v>6</v>
      </c>
      <c r="AD230" s="301">
        <v>1.2</v>
      </c>
      <c r="AE230" s="301"/>
      <c r="AF230" s="301"/>
      <c r="AG230" s="301"/>
      <c r="AH230" s="301"/>
      <c r="AI230" s="301"/>
      <c r="AJ230" s="302"/>
    </row>
    <row r="231" spans="1:36" s="116" customFormat="1" ht="27.75">
      <c r="B231" s="117"/>
      <c r="C231" s="114" t="s">
        <v>114</v>
      </c>
      <c r="D231" s="115" t="s">
        <v>45</v>
      </c>
      <c r="E231" s="114"/>
      <c r="F231" s="114"/>
      <c r="G231" s="114"/>
      <c r="H231" s="114"/>
      <c r="I231" s="114"/>
      <c r="J231" s="114"/>
      <c r="K231" s="114">
        <v>30</v>
      </c>
      <c r="L231" s="114">
        <v>66</v>
      </c>
      <c r="M231" s="114"/>
      <c r="N231" s="114"/>
      <c r="O231" s="114"/>
      <c r="P231" s="114"/>
      <c r="Q231" s="114"/>
      <c r="R231" s="114"/>
      <c r="S231" s="114"/>
      <c r="T231" s="114"/>
      <c r="U231" s="114"/>
      <c r="V231" s="114">
        <v>2</v>
      </c>
      <c r="W231" s="114"/>
      <c r="X231" s="114">
        <v>4</v>
      </c>
      <c r="Y231" s="114"/>
      <c r="Z231" s="114"/>
      <c r="AA231" s="114"/>
      <c r="AB231" s="114"/>
      <c r="AC231" s="114">
        <v>2</v>
      </c>
      <c r="AD231" s="114"/>
      <c r="AE231" s="114"/>
      <c r="AF231" s="114"/>
      <c r="AG231" s="114"/>
      <c r="AH231" s="114"/>
      <c r="AI231" s="114"/>
    </row>
    <row r="232" spans="1:36" s="116" customFormat="1" ht="27.75">
      <c r="B232" s="117"/>
      <c r="C232" s="114" t="s">
        <v>60</v>
      </c>
      <c r="D232" s="115">
        <v>200</v>
      </c>
      <c r="E232" s="114"/>
      <c r="F232" s="114"/>
      <c r="G232" s="114"/>
      <c r="H232" s="114"/>
      <c r="I232" s="114">
        <v>51</v>
      </c>
      <c r="J232" s="114"/>
      <c r="K232" s="114"/>
      <c r="L232" s="114">
        <v>26.5</v>
      </c>
      <c r="M232" s="114"/>
      <c r="N232" s="114"/>
      <c r="O232" s="114"/>
      <c r="P232" s="114"/>
      <c r="Q232" s="114">
        <v>81</v>
      </c>
      <c r="R232" s="114"/>
      <c r="S232" s="114"/>
      <c r="T232" s="114"/>
      <c r="U232" s="114"/>
      <c r="V232" s="114">
        <v>7.5</v>
      </c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</row>
    <row r="233" spans="1:36" s="116" customFormat="1" ht="27.75">
      <c r="B233" s="117"/>
      <c r="C233" s="118" t="s">
        <v>5</v>
      </c>
      <c r="D233" s="115">
        <v>200</v>
      </c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>
        <v>20</v>
      </c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>
        <v>16</v>
      </c>
      <c r="AE233" s="114"/>
      <c r="AF233" s="114"/>
      <c r="AG233" s="114"/>
      <c r="AH233" s="114"/>
      <c r="AI233" s="114"/>
    </row>
    <row r="234" spans="1:36" s="116" customFormat="1" ht="27.75">
      <c r="B234" s="117"/>
      <c r="C234" s="114" t="s">
        <v>39</v>
      </c>
      <c r="D234" s="115">
        <v>60</v>
      </c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</row>
    <row r="235" spans="1:36" s="116" customFormat="1" ht="27.75">
      <c r="B235" s="117"/>
      <c r="C235" s="114"/>
      <c r="D235" s="115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</row>
    <row r="236" spans="1:36" s="116" customFormat="1" ht="27.75">
      <c r="B236" s="117"/>
      <c r="C236" s="118"/>
      <c r="D236" s="115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</row>
    <row r="237" spans="1:36" s="116" customFormat="1" ht="27.75">
      <c r="B237" s="117"/>
      <c r="C237" s="114" t="s">
        <v>126</v>
      </c>
      <c r="D237" s="115">
        <v>100</v>
      </c>
      <c r="E237" s="114">
        <v>10</v>
      </c>
      <c r="F237" s="114">
        <v>9</v>
      </c>
      <c r="G237" s="114"/>
      <c r="H237" s="114"/>
      <c r="I237" s="114"/>
      <c r="J237" s="114"/>
      <c r="K237" s="114"/>
      <c r="L237" s="114">
        <v>4</v>
      </c>
      <c r="M237" s="114"/>
      <c r="N237" s="114"/>
      <c r="O237" s="114"/>
      <c r="P237" s="114"/>
      <c r="Q237" s="114">
        <v>49</v>
      </c>
      <c r="R237" s="114"/>
      <c r="S237" s="114"/>
      <c r="T237" s="114"/>
      <c r="U237" s="114">
        <v>44</v>
      </c>
      <c r="V237" s="114">
        <v>3</v>
      </c>
      <c r="W237" s="114"/>
      <c r="X237" s="114"/>
      <c r="Y237" s="114"/>
      <c r="Z237" s="114"/>
      <c r="AA237" s="114"/>
      <c r="AB237" s="114"/>
      <c r="AC237" s="114">
        <v>4</v>
      </c>
      <c r="AD237" s="114"/>
      <c r="AE237" s="114"/>
      <c r="AF237" s="114"/>
      <c r="AG237" s="114"/>
      <c r="AH237" s="114"/>
      <c r="AI237" s="114"/>
    </row>
    <row r="238" spans="1:36" s="116" customFormat="1" ht="27.75">
      <c r="B238" s="117"/>
      <c r="C238" s="114" t="s">
        <v>47</v>
      </c>
      <c r="D238" s="115">
        <v>130</v>
      </c>
      <c r="E238" s="114"/>
      <c r="F238" s="114"/>
      <c r="G238" s="114"/>
      <c r="H238" s="114"/>
      <c r="I238" s="114"/>
      <c r="J238" s="114"/>
      <c r="K238" s="114">
        <v>110.9</v>
      </c>
      <c r="L238" s="114"/>
      <c r="M238" s="114"/>
      <c r="N238" s="114"/>
      <c r="O238" s="114"/>
      <c r="P238" s="114"/>
      <c r="Q238" s="114"/>
      <c r="R238" s="114"/>
      <c r="S238" s="114"/>
      <c r="T238" s="114"/>
      <c r="U238" s="114">
        <v>19.899999999999999</v>
      </c>
      <c r="V238" s="114">
        <v>4.3</v>
      </c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</row>
    <row r="239" spans="1:36" s="116" customFormat="1" ht="27.75">
      <c r="B239" s="117" t="s">
        <v>388</v>
      </c>
      <c r="C239" s="118" t="s">
        <v>471</v>
      </c>
      <c r="D239" s="115">
        <v>200</v>
      </c>
      <c r="E239" s="114"/>
      <c r="F239" s="114"/>
      <c r="G239" s="114"/>
      <c r="H239" s="114"/>
      <c r="I239" s="114"/>
      <c r="J239" s="114"/>
      <c r="K239" s="114"/>
      <c r="L239" s="114"/>
      <c r="M239" s="114"/>
      <c r="N239" s="114">
        <v>22.5</v>
      </c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>
        <v>15</v>
      </c>
      <c r="AE239" s="114"/>
      <c r="AF239" s="114"/>
      <c r="AG239" s="114"/>
      <c r="AH239" s="114"/>
      <c r="AI239" s="114"/>
    </row>
    <row r="240" spans="1:36" s="116" customFormat="1" ht="27.75">
      <c r="B240" s="117"/>
      <c r="C240" s="114" t="s">
        <v>39</v>
      </c>
      <c r="D240" s="115">
        <v>30</v>
      </c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</row>
    <row r="241" spans="2:35" s="116" customFormat="1" ht="27.75">
      <c r="B241" s="117"/>
      <c r="C241" s="114" t="s">
        <v>31</v>
      </c>
      <c r="D241" s="115">
        <v>30</v>
      </c>
      <c r="E241" s="114">
        <v>30</v>
      </c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</row>
    <row r="242" spans="2:35" s="116" customFormat="1" ht="27.75">
      <c r="B242" s="117"/>
      <c r="C242" s="114"/>
      <c r="D242" s="115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</row>
    <row r="243" spans="2:35" s="116" customFormat="1" ht="27.75">
      <c r="B243" s="117"/>
      <c r="C243" s="114" t="s">
        <v>48</v>
      </c>
      <c r="D243" s="115">
        <v>180</v>
      </c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>
        <v>180</v>
      </c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</row>
    <row r="244" spans="2:35" s="116" customFormat="1" ht="27.75">
      <c r="B244" s="117"/>
      <c r="C244" s="114" t="s">
        <v>31</v>
      </c>
      <c r="D244" s="115">
        <v>25</v>
      </c>
      <c r="E244" s="114">
        <v>25</v>
      </c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</row>
    <row r="245" spans="2:35" s="116" customFormat="1" ht="27.75">
      <c r="B245" s="117"/>
      <c r="C245" s="114" t="s">
        <v>35</v>
      </c>
      <c r="D245" s="115">
        <v>10</v>
      </c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</row>
    <row r="246" spans="2:35" ht="26.25">
      <c r="B246" s="110"/>
      <c r="C246" s="121" t="s">
        <v>138</v>
      </c>
      <c r="D246" s="121">
        <f>D234+D240</f>
        <v>90</v>
      </c>
      <c r="E246" s="121">
        <f t="shared" ref="E246:AI246" si="7">SUM(E220:E245)</f>
        <v>85</v>
      </c>
      <c r="F246" s="121">
        <f t="shared" si="7"/>
        <v>9</v>
      </c>
      <c r="G246" s="121">
        <f t="shared" si="7"/>
        <v>0</v>
      </c>
      <c r="H246" s="121">
        <f t="shared" si="7"/>
        <v>51</v>
      </c>
      <c r="I246" s="121">
        <f t="shared" si="7"/>
        <v>51</v>
      </c>
      <c r="J246" s="121">
        <f t="shared" si="7"/>
        <v>0</v>
      </c>
      <c r="K246" s="121">
        <f t="shared" si="7"/>
        <v>140.9</v>
      </c>
      <c r="L246" s="121">
        <f t="shared" si="7"/>
        <v>138.5</v>
      </c>
      <c r="M246" s="121">
        <f t="shared" si="7"/>
        <v>0</v>
      </c>
      <c r="N246" s="121">
        <f t="shared" si="7"/>
        <v>174.5</v>
      </c>
      <c r="O246" s="121">
        <f t="shared" si="7"/>
        <v>20</v>
      </c>
      <c r="P246" s="121">
        <f t="shared" si="7"/>
        <v>200</v>
      </c>
      <c r="Q246" s="121">
        <f t="shared" si="7"/>
        <v>130</v>
      </c>
      <c r="R246" s="121">
        <f t="shared" si="7"/>
        <v>0</v>
      </c>
      <c r="S246" s="121">
        <f t="shared" si="7"/>
        <v>50</v>
      </c>
      <c r="T246" s="121">
        <f t="shared" si="7"/>
        <v>0</v>
      </c>
      <c r="U246" s="121">
        <f t="shared" si="7"/>
        <v>333.9</v>
      </c>
      <c r="V246" s="121">
        <f t="shared" si="7"/>
        <v>26.76</v>
      </c>
      <c r="W246" s="121">
        <f t="shared" si="7"/>
        <v>0</v>
      </c>
      <c r="X246" s="121">
        <f t="shared" si="7"/>
        <v>4</v>
      </c>
      <c r="Y246" s="121">
        <f t="shared" si="7"/>
        <v>0</v>
      </c>
      <c r="Z246" s="121">
        <f t="shared" si="7"/>
        <v>0</v>
      </c>
      <c r="AA246" s="121">
        <f t="shared" si="7"/>
        <v>0</v>
      </c>
      <c r="AB246" s="121">
        <f t="shared" si="7"/>
        <v>0</v>
      </c>
      <c r="AC246" s="121">
        <f t="shared" si="7"/>
        <v>12</v>
      </c>
      <c r="AD246" s="121">
        <f t="shared" si="7"/>
        <v>50.2</v>
      </c>
      <c r="AE246" s="121">
        <f t="shared" si="7"/>
        <v>20</v>
      </c>
      <c r="AF246" s="121">
        <f t="shared" si="7"/>
        <v>0</v>
      </c>
      <c r="AG246" s="121">
        <f t="shared" si="7"/>
        <v>0</v>
      </c>
      <c r="AH246" s="121">
        <f t="shared" si="7"/>
        <v>0</v>
      </c>
      <c r="AI246" s="121">
        <f t="shared" si="7"/>
        <v>3.6</v>
      </c>
    </row>
    <row r="247" spans="2:35" ht="26.25"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</row>
    <row r="248" spans="2:35" ht="26.25">
      <c r="B248" s="105"/>
      <c r="C248" s="105"/>
      <c r="D248" s="105"/>
      <c r="E248" s="105"/>
      <c r="F248" s="105" t="s">
        <v>146</v>
      </c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</row>
    <row r="249" spans="2:35" ht="26.25">
      <c r="B249" s="110" t="s">
        <v>73</v>
      </c>
      <c r="C249" s="110" t="s">
        <v>74</v>
      </c>
      <c r="D249" s="110" t="s">
        <v>75</v>
      </c>
      <c r="E249" s="110"/>
      <c r="F249" s="110"/>
      <c r="G249" s="110" t="s">
        <v>76</v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  <c r="AH249" s="110"/>
      <c r="AI249" s="110"/>
    </row>
    <row r="250" spans="2:35" ht="26.25">
      <c r="B250" s="111" t="s">
        <v>77</v>
      </c>
      <c r="C250" s="110" t="s">
        <v>78</v>
      </c>
      <c r="D250" s="110" t="s">
        <v>79</v>
      </c>
      <c r="E250" s="110" t="s">
        <v>80</v>
      </c>
      <c r="F250" s="110" t="s">
        <v>81</v>
      </c>
      <c r="G250" s="110" t="s">
        <v>82</v>
      </c>
      <c r="H250" s="110" t="s">
        <v>83</v>
      </c>
      <c r="I250" s="110" t="s">
        <v>84</v>
      </c>
      <c r="J250" s="110" t="s">
        <v>85</v>
      </c>
      <c r="K250" s="110" t="s">
        <v>86</v>
      </c>
      <c r="L250" s="110" t="s">
        <v>87</v>
      </c>
      <c r="M250" s="110" t="s">
        <v>88</v>
      </c>
      <c r="N250" s="110" t="s">
        <v>41</v>
      </c>
      <c r="O250" s="110" t="s">
        <v>89</v>
      </c>
      <c r="P250" s="110" t="s">
        <v>90</v>
      </c>
      <c r="Q250" s="110" t="s">
        <v>91</v>
      </c>
      <c r="R250" s="110" t="s">
        <v>92</v>
      </c>
      <c r="S250" s="110" t="s">
        <v>93</v>
      </c>
      <c r="T250" s="110" t="s">
        <v>94</v>
      </c>
      <c r="U250" s="110" t="s">
        <v>95</v>
      </c>
      <c r="V250" s="110" t="s">
        <v>96</v>
      </c>
      <c r="W250" s="110" t="s">
        <v>97</v>
      </c>
      <c r="X250" s="110" t="s">
        <v>98</v>
      </c>
      <c r="Y250" s="110" t="s">
        <v>99</v>
      </c>
      <c r="Z250" s="110" t="s">
        <v>100</v>
      </c>
      <c r="AA250" s="110" t="s">
        <v>101</v>
      </c>
      <c r="AB250" s="110" t="s">
        <v>102</v>
      </c>
      <c r="AC250" s="110" t="s">
        <v>103</v>
      </c>
      <c r="AD250" s="110" t="s">
        <v>104</v>
      </c>
      <c r="AE250" s="110" t="s">
        <v>136</v>
      </c>
      <c r="AF250" s="110" t="s">
        <v>105</v>
      </c>
      <c r="AG250" s="110" t="s">
        <v>106</v>
      </c>
      <c r="AH250" s="110" t="s">
        <v>107</v>
      </c>
      <c r="AI250" s="110" t="s">
        <v>108</v>
      </c>
    </row>
    <row r="251" spans="2:35" s="116" customFormat="1" ht="27.75">
      <c r="B251" s="113">
        <v>2</v>
      </c>
      <c r="C251" s="114" t="s">
        <v>118</v>
      </c>
      <c r="D251" s="115" t="s">
        <v>119</v>
      </c>
      <c r="E251" s="114"/>
      <c r="F251" s="114">
        <v>17</v>
      </c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>
        <v>5</v>
      </c>
      <c r="W251" s="114">
        <v>117</v>
      </c>
      <c r="X251" s="114"/>
      <c r="Y251" s="114"/>
      <c r="Z251" s="114">
        <v>9</v>
      </c>
      <c r="AA251" s="114"/>
      <c r="AB251" s="114"/>
      <c r="AC251" s="114"/>
      <c r="AD251" s="114">
        <v>9</v>
      </c>
      <c r="AE251" s="114"/>
      <c r="AF251" s="114"/>
      <c r="AG251" s="114"/>
      <c r="AH251" s="114"/>
      <c r="AI251" s="114"/>
    </row>
    <row r="252" spans="2:35" s="116" customFormat="1" ht="27.75">
      <c r="B252" s="117"/>
      <c r="C252" s="114" t="s">
        <v>43</v>
      </c>
      <c r="D252" s="115">
        <v>180</v>
      </c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>
        <v>90</v>
      </c>
      <c r="V252" s="114"/>
      <c r="W252" s="114"/>
      <c r="X252" s="114"/>
      <c r="Y252" s="114"/>
      <c r="Z252" s="114"/>
      <c r="AA252" s="114"/>
      <c r="AB252" s="114"/>
      <c r="AC252" s="114"/>
      <c r="AD252" s="114">
        <v>13.5</v>
      </c>
      <c r="AE252" s="114"/>
      <c r="AF252" s="114"/>
      <c r="AG252" s="114"/>
      <c r="AH252" s="114">
        <v>6</v>
      </c>
      <c r="AI252" s="114"/>
    </row>
    <row r="253" spans="2:35" s="116" customFormat="1" ht="27.75">
      <c r="B253" s="117"/>
      <c r="C253" s="114" t="s">
        <v>31</v>
      </c>
      <c r="D253" s="115">
        <v>15</v>
      </c>
      <c r="E253" s="114">
        <v>15</v>
      </c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</row>
    <row r="254" spans="2:35" s="116" customFormat="1" ht="27.75">
      <c r="B254" s="117"/>
      <c r="C254" s="118" t="s">
        <v>137</v>
      </c>
      <c r="D254" s="115">
        <v>10</v>
      </c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>
        <v>10</v>
      </c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</row>
    <row r="255" spans="2:35" s="116" customFormat="1" ht="27.75">
      <c r="B255" s="117"/>
      <c r="C255" s="114"/>
      <c r="D255" s="115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</row>
    <row r="256" spans="2:35" s="116" customFormat="1" ht="27.75">
      <c r="B256" s="117"/>
      <c r="C256" s="114" t="s">
        <v>4</v>
      </c>
      <c r="D256" s="115">
        <v>200</v>
      </c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>
        <v>200</v>
      </c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</row>
    <row r="257" spans="1:37" s="116" customFormat="1" ht="27.75">
      <c r="B257" s="117"/>
      <c r="C257" s="114" t="s">
        <v>184</v>
      </c>
      <c r="D257" s="115">
        <v>20</v>
      </c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>
        <v>20</v>
      </c>
      <c r="AF257" s="114"/>
      <c r="AG257" s="114"/>
      <c r="AH257" s="114"/>
      <c r="AI257" s="114"/>
    </row>
    <row r="258" spans="1:37" s="116" customFormat="1" ht="27.75">
      <c r="B258" s="117"/>
      <c r="C258" s="114" t="s">
        <v>41</v>
      </c>
      <c r="D258" s="115">
        <v>130</v>
      </c>
      <c r="E258" s="114"/>
      <c r="F258" s="114"/>
      <c r="G258" s="114"/>
      <c r="H258" s="114"/>
      <c r="I258" s="114"/>
      <c r="J258" s="114"/>
      <c r="K258" s="114"/>
      <c r="L258" s="114"/>
      <c r="M258" s="114"/>
      <c r="N258" s="114">
        <v>130</v>
      </c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</row>
    <row r="259" spans="1:37" s="116" customFormat="1" ht="27.75">
      <c r="B259" s="117"/>
      <c r="C259" s="114"/>
      <c r="D259" s="115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</row>
    <row r="260" spans="1:37" s="116" customFormat="1" ht="27.75">
      <c r="A260" s="116" t="s">
        <v>472</v>
      </c>
      <c r="B260" s="117"/>
      <c r="C260" s="114" t="s">
        <v>473</v>
      </c>
      <c r="D260" s="115">
        <v>60</v>
      </c>
      <c r="E260" s="114"/>
      <c r="F260" s="114"/>
      <c r="G260" s="114"/>
      <c r="H260" s="114"/>
      <c r="I260" s="114"/>
      <c r="J260" s="114"/>
      <c r="K260" s="114"/>
      <c r="L260" s="114">
        <v>55.2</v>
      </c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>
        <v>3</v>
      </c>
      <c r="AD260" s="114">
        <v>2.4</v>
      </c>
      <c r="AE260" s="114"/>
      <c r="AF260" s="114"/>
      <c r="AG260" s="114"/>
      <c r="AH260" s="114"/>
      <c r="AI260" s="114"/>
    </row>
    <row r="261" spans="1:37" s="116" customFormat="1" ht="27.75">
      <c r="A261" s="116" t="s">
        <v>325</v>
      </c>
      <c r="B261" s="117" t="s">
        <v>120</v>
      </c>
      <c r="C261" s="114" t="s">
        <v>370</v>
      </c>
      <c r="D261" s="115">
        <v>180</v>
      </c>
      <c r="E261" s="114"/>
      <c r="F261" s="114"/>
      <c r="G261" s="114"/>
      <c r="H261" s="114"/>
      <c r="I261" s="114"/>
      <c r="J261" s="114">
        <v>14.4</v>
      </c>
      <c r="K261" s="114">
        <v>45</v>
      </c>
      <c r="L261" s="114">
        <v>16.2</v>
      </c>
      <c r="M261" s="114"/>
      <c r="N261" s="114"/>
      <c r="O261" s="114"/>
      <c r="P261" s="114"/>
      <c r="Q261" s="114"/>
      <c r="R261" s="114"/>
      <c r="S261" s="114"/>
      <c r="T261" s="114"/>
      <c r="U261" s="114"/>
      <c r="V261" s="114">
        <v>1.8</v>
      </c>
      <c r="W261" s="114"/>
      <c r="X261" s="114"/>
      <c r="Y261" s="114"/>
      <c r="Z261" s="114"/>
      <c r="AA261" s="114"/>
      <c r="AB261" s="114"/>
      <c r="AC261" s="114">
        <v>1.8</v>
      </c>
      <c r="AD261" s="114"/>
      <c r="AE261" s="114"/>
      <c r="AF261" s="114"/>
      <c r="AG261" s="114"/>
      <c r="AH261" s="114"/>
      <c r="AI261" s="114"/>
    </row>
    <row r="262" spans="1:37" s="116" customFormat="1" ht="27.75">
      <c r="B262" s="117" t="s">
        <v>397</v>
      </c>
      <c r="C262" s="114" t="s">
        <v>494</v>
      </c>
      <c r="D262" s="115">
        <v>80</v>
      </c>
      <c r="E262" s="114">
        <v>11</v>
      </c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>
        <v>89</v>
      </c>
      <c r="AB262" s="114"/>
      <c r="AC262" s="114">
        <v>5</v>
      </c>
      <c r="AD262" s="114"/>
      <c r="AE262" s="114"/>
      <c r="AF262" s="114"/>
      <c r="AG262" s="114"/>
      <c r="AH262" s="114"/>
      <c r="AI262" s="114"/>
    </row>
    <row r="263" spans="1:37" s="116" customFormat="1" ht="27.75">
      <c r="B263" s="117"/>
      <c r="C263" s="114" t="s">
        <v>131</v>
      </c>
      <c r="D263" s="115">
        <v>150</v>
      </c>
      <c r="E263" s="114"/>
      <c r="F263" s="114"/>
      <c r="G263" s="114"/>
      <c r="H263" s="114"/>
      <c r="I263" s="114">
        <v>32.700000000000003</v>
      </c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>
        <v>4.0999999999999996</v>
      </c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</row>
    <row r="264" spans="1:37" s="116" customFormat="1" ht="27.75">
      <c r="B264" s="117"/>
      <c r="C264" s="118" t="s">
        <v>134</v>
      </c>
      <c r="D264" s="115">
        <v>200</v>
      </c>
      <c r="E264" s="114"/>
      <c r="F264" s="114"/>
      <c r="G264" s="114"/>
      <c r="H264" s="114"/>
      <c r="I264" s="114"/>
      <c r="J264" s="114"/>
      <c r="K264" s="114"/>
      <c r="L264" s="114"/>
      <c r="M264" s="114"/>
      <c r="N264" s="114">
        <v>40</v>
      </c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>
        <v>20</v>
      </c>
      <c r="AE264" s="114"/>
      <c r="AF264" s="114"/>
      <c r="AG264" s="114"/>
      <c r="AH264" s="114"/>
      <c r="AI264" s="114"/>
    </row>
    <row r="265" spans="1:37" s="116" customFormat="1" ht="27.75">
      <c r="B265" s="117"/>
      <c r="C265" s="118" t="s">
        <v>39</v>
      </c>
      <c r="D265" s="115">
        <v>60</v>
      </c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</row>
    <row r="266" spans="1:37" s="116" customFormat="1" ht="27.75">
      <c r="B266" s="117"/>
      <c r="C266" s="118"/>
      <c r="D266" s="115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</row>
    <row r="267" spans="1:37" s="116" customFormat="1" ht="27.75">
      <c r="B267" s="117"/>
      <c r="C267" s="118"/>
      <c r="D267" s="115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</row>
    <row r="268" spans="1:37" s="116" customFormat="1" ht="27.75">
      <c r="B268" s="114" t="s">
        <v>388</v>
      </c>
      <c r="C268" s="114" t="s">
        <v>400</v>
      </c>
      <c r="D268" s="115">
        <v>150</v>
      </c>
      <c r="E268" s="114"/>
      <c r="F268" s="114">
        <v>6</v>
      </c>
      <c r="G268" s="114"/>
      <c r="H268" s="114"/>
      <c r="I268" s="114"/>
      <c r="J268" s="114"/>
      <c r="K268" s="114">
        <v>123</v>
      </c>
      <c r="L268" s="114">
        <v>6</v>
      </c>
      <c r="M268" s="114"/>
      <c r="N268" s="114"/>
      <c r="O268" s="114"/>
      <c r="P268" s="114"/>
      <c r="Q268" s="114"/>
      <c r="R268" s="114">
        <v>45</v>
      </c>
      <c r="S268" s="114"/>
      <c r="T268" s="114"/>
      <c r="U268" s="114"/>
      <c r="V268" s="114"/>
      <c r="W268" s="114"/>
      <c r="X268" s="114"/>
      <c r="Y268" s="114">
        <v>8</v>
      </c>
      <c r="Z268" s="114">
        <v>7</v>
      </c>
      <c r="AA268" s="114"/>
      <c r="AB268" s="114"/>
      <c r="AC268" s="114">
        <v>5</v>
      </c>
      <c r="AD268" s="114"/>
      <c r="AE268" s="114"/>
      <c r="AF268" s="114"/>
      <c r="AG268" s="114"/>
      <c r="AH268" s="114"/>
      <c r="AI268" s="114"/>
      <c r="AK268" s="116">
        <v>1</v>
      </c>
    </row>
    <row r="269" spans="1:37" s="116" customFormat="1" ht="25.5" customHeight="1">
      <c r="B269" s="114"/>
      <c r="C269" s="114" t="s">
        <v>404</v>
      </c>
      <c r="D269" s="115">
        <v>5</v>
      </c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>
        <v>5</v>
      </c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</row>
    <row r="270" spans="1:37" s="116" customFormat="1" ht="27.75">
      <c r="B270" s="117"/>
      <c r="C270" s="114" t="s">
        <v>134</v>
      </c>
      <c r="D270" s="115">
        <v>200</v>
      </c>
      <c r="E270" s="115"/>
      <c r="F270" s="115"/>
      <c r="G270" s="115"/>
      <c r="H270" s="115"/>
      <c r="I270" s="115"/>
      <c r="J270" s="115"/>
      <c r="K270" s="115"/>
      <c r="L270" s="115"/>
      <c r="M270" s="115"/>
      <c r="N270" s="115">
        <v>40</v>
      </c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>
        <v>20</v>
      </c>
      <c r="AE270" s="115"/>
      <c r="AF270" s="115"/>
      <c r="AG270" s="115"/>
      <c r="AH270" s="115"/>
      <c r="AI270" s="115"/>
    </row>
    <row r="271" spans="1:37" s="116" customFormat="1" ht="27.75">
      <c r="B271" s="117"/>
      <c r="C271" s="118" t="s">
        <v>39</v>
      </c>
      <c r="D271" s="115">
        <v>30</v>
      </c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</row>
    <row r="272" spans="1:37" s="116" customFormat="1" ht="27.75">
      <c r="B272" s="117"/>
      <c r="C272" s="114" t="s">
        <v>31</v>
      </c>
      <c r="D272" s="115">
        <v>30</v>
      </c>
      <c r="E272" s="114">
        <v>30</v>
      </c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</row>
    <row r="273" spans="2:35" s="116" customFormat="1" ht="27.75">
      <c r="B273" s="117"/>
      <c r="C273" s="114"/>
      <c r="D273" s="115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</row>
    <row r="274" spans="2:35" s="116" customFormat="1" ht="27.75">
      <c r="B274" s="117"/>
      <c r="C274" s="114" t="s">
        <v>48</v>
      </c>
      <c r="D274" s="115">
        <v>180</v>
      </c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>
        <v>180</v>
      </c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</row>
    <row r="275" spans="2:35" s="116" customFormat="1" ht="27.75">
      <c r="B275" s="117"/>
      <c r="C275" s="114" t="s">
        <v>31</v>
      </c>
      <c r="D275" s="115">
        <v>25</v>
      </c>
      <c r="E275" s="114">
        <v>25</v>
      </c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</row>
    <row r="276" spans="2:35" s="116" customFormat="1" ht="27.75">
      <c r="B276" s="117"/>
      <c r="C276" s="114" t="s">
        <v>35</v>
      </c>
      <c r="D276" s="115">
        <v>15</v>
      </c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</row>
    <row r="277" spans="2:35" ht="26.25">
      <c r="B277" s="110"/>
      <c r="C277" s="120" t="s">
        <v>138</v>
      </c>
      <c r="D277" s="121">
        <f>D265+D271</f>
        <v>90</v>
      </c>
      <c r="E277" s="121">
        <f t="shared" ref="E277:AI277" si="8">SUM(E251:E276)</f>
        <v>81</v>
      </c>
      <c r="F277" s="121">
        <f t="shared" si="8"/>
        <v>23</v>
      </c>
      <c r="G277" s="121">
        <f t="shared" si="8"/>
        <v>0</v>
      </c>
      <c r="H277" s="121">
        <f t="shared" si="8"/>
        <v>0</v>
      </c>
      <c r="I277" s="121">
        <f t="shared" si="8"/>
        <v>32.700000000000003</v>
      </c>
      <c r="J277" s="121">
        <f t="shared" si="8"/>
        <v>14.4</v>
      </c>
      <c r="K277" s="121">
        <f t="shared" si="8"/>
        <v>168</v>
      </c>
      <c r="L277" s="121">
        <f t="shared" si="8"/>
        <v>77.400000000000006</v>
      </c>
      <c r="M277" s="121">
        <f t="shared" si="8"/>
        <v>0</v>
      </c>
      <c r="N277" s="121">
        <f t="shared" si="8"/>
        <v>210</v>
      </c>
      <c r="O277" s="121">
        <f t="shared" si="8"/>
        <v>0</v>
      </c>
      <c r="P277" s="121">
        <f t="shared" si="8"/>
        <v>200</v>
      </c>
      <c r="Q277" s="121">
        <f t="shared" si="8"/>
        <v>0</v>
      </c>
      <c r="R277" s="121">
        <f t="shared" si="8"/>
        <v>45</v>
      </c>
      <c r="S277" s="121">
        <f t="shared" si="8"/>
        <v>0</v>
      </c>
      <c r="T277" s="121">
        <f t="shared" si="8"/>
        <v>0</v>
      </c>
      <c r="U277" s="121">
        <f t="shared" si="8"/>
        <v>270</v>
      </c>
      <c r="V277" s="121">
        <f t="shared" si="8"/>
        <v>25.9</v>
      </c>
      <c r="W277" s="121">
        <f t="shared" si="8"/>
        <v>117</v>
      </c>
      <c r="X277" s="121">
        <f t="shared" si="8"/>
        <v>0</v>
      </c>
      <c r="Y277" s="121">
        <f t="shared" si="8"/>
        <v>8</v>
      </c>
      <c r="Z277" s="121">
        <f t="shared" si="8"/>
        <v>16</v>
      </c>
      <c r="AA277" s="121">
        <f t="shared" si="8"/>
        <v>89</v>
      </c>
      <c r="AB277" s="121">
        <f t="shared" si="8"/>
        <v>0</v>
      </c>
      <c r="AC277" s="121">
        <f t="shared" si="8"/>
        <v>14.8</v>
      </c>
      <c r="AD277" s="121">
        <f t="shared" si="8"/>
        <v>64.900000000000006</v>
      </c>
      <c r="AE277" s="121">
        <f t="shared" si="8"/>
        <v>20</v>
      </c>
      <c r="AF277" s="121">
        <f t="shared" si="8"/>
        <v>0</v>
      </c>
      <c r="AG277" s="121">
        <f t="shared" si="8"/>
        <v>0</v>
      </c>
      <c r="AH277" s="121">
        <f t="shared" si="8"/>
        <v>6</v>
      </c>
      <c r="AI277" s="121">
        <f t="shared" si="8"/>
        <v>0</v>
      </c>
    </row>
    <row r="278" spans="2:35" ht="26.25"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</row>
    <row r="279" spans="2:35" ht="26.25">
      <c r="B279" s="105"/>
      <c r="C279" s="105"/>
      <c r="D279" s="105"/>
      <c r="E279" s="105"/>
      <c r="F279" s="105" t="s">
        <v>147</v>
      </c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</row>
    <row r="280" spans="2:35" ht="26.25">
      <c r="B280" s="110" t="s">
        <v>73</v>
      </c>
      <c r="C280" s="110" t="s">
        <v>74</v>
      </c>
      <c r="D280" s="110" t="s">
        <v>75</v>
      </c>
      <c r="E280" s="110"/>
      <c r="F280" s="110"/>
      <c r="G280" s="110" t="s">
        <v>76</v>
      </c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</row>
    <row r="281" spans="2:35" ht="26.25">
      <c r="B281" s="111" t="s">
        <v>77</v>
      </c>
      <c r="C281" s="112" t="s">
        <v>78</v>
      </c>
      <c r="D281" s="110" t="s">
        <v>79</v>
      </c>
      <c r="E281" s="110" t="s">
        <v>80</v>
      </c>
      <c r="F281" s="110" t="s">
        <v>81</v>
      </c>
      <c r="G281" s="110" t="s">
        <v>82</v>
      </c>
      <c r="H281" s="110" t="s">
        <v>83</v>
      </c>
      <c r="I281" s="110" t="s">
        <v>84</v>
      </c>
      <c r="J281" s="110" t="s">
        <v>85</v>
      </c>
      <c r="K281" s="110" t="s">
        <v>86</v>
      </c>
      <c r="L281" s="110" t="s">
        <v>87</v>
      </c>
      <c r="M281" s="110" t="s">
        <v>88</v>
      </c>
      <c r="N281" s="110" t="s">
        <v>41</v>
      </c>
      <c r="O281" s="110" t="s">
        <v>89</v>
      </c>
      <c r="P281" s="110" t="s">
        <v>90</v>
      </c>
      <c r="Q281" s="110" t="s">
        <v>91</v>
      </c>
      <c r="R281" s="110" t="s">
        <v>92</v>
      </c>
      <c r="S281" s="110" t="s">
        <v>93</v>
      </c>
      <c r="T281" s="110" t="s">
        <v>94</v>
      </c>
      <c r="U281" s="110" t="s">
        <v>95</v>
      </c>
      <c r="V281" s="110" t="s">
        <v>96</v>
      </c>
      <c r="W281" s="110" t="s">
        <v>97</v>
      </c>
      <c r="X281" s="110" t="s">
        <v>98</v>
      </c>
      <c r="Y281" s="110" t="s">
        <v>99</v>
      </c>
      <c r="Z281" s="110" t="s">
        <v>100</v>
      </c>
      <c r="AA281" s="110" t="s">
        <v>101</v>
      </c>
      <c r="AB281" s="110" t="s">
        <v>102</v>
      </c>
      <c r="AC281" s="110" t="s">
        <v>103</v>
      </c>
      <c r="AD281" s="110" t="s">
        <v>104</v>
      </c>
      <c r="AE281" s="110" t="s">
        <v>136</v>
      </c>
      <c r="AF281" s="110" t="s">
        <v>105</v>
      </c>
      <c r="AG281" s="110" t="s">
        <v>106</v>
      </c>
      <c r="AH281" s="110" t="s">
        <v>107</v>
      </c>
      <c r="AI281" s="110" t="s">
        <v>108</v>
      </c>
    </row>
    <row r="282" spans="2:35" s="116" customFormat="1" ht="27.75">
      <c r="B282" s="117" t="s">
        <v>109</v>
      </c>
      <c r="C282" s="114" t="s">
        <v>6</v>
      </c>
      <c r="D282" s="115">
        <v>150</v>
      </c>
      <c r="E282" s="114"/>
      <c r="F282" s="114"/>
      <c r="G282" s="114"/>
      <c r="H282" s="114"/>
      <c r="I282" s="114">
        <v>22</v>
      </c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>
        <v>102.8</v>
      </c>
      <c r="V282" s="114">
        <v>3.8</v>
      </c>
      <c r="W282" s="114"/>
      <c r="X282" s="114"/>
      <c r="Y282" s="114"/>
      <c r="Z282" s="114"/>
      <c r="AA282" s="114"/>
      <c r="AB282" s="114"/>
      <c r="AC282" s="114"/>
      <c r="AD282" s="114">
        <v>3.8</v>
      </c>
      <c r="AE282" s="114"/>
      <c r="AF282" s="114"/>
      <c r="AG282" s="114"/>
      <c r="AH282" s="114"/>
      <c r="AI282" s="114"/>
    </row>
    <row r="283" spans="2:35" s="116" customFormat="1" ht="27.75">
      <c r="B283" s="117"/>
      <c r="C283" s="114" t="s">
        <v>42</v>
      </c>
      <c r="D283" s="115">
        <v>70</v>
      </c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>
        <v>20</v>
      </c>
      <c r="V283" s="114"/>
      <c r="W283" s="114"/>
      <c r="X283" s="114"/>
      <c r="Y283" s="114"/>
      <c r="Z283" s="114">
        <v>53</v>
      </c>
      <c r="AA283" s="114"/>
      <c r="AB283" s="114"/>
      <c r="AC283" s="114">
        <v>3</v>
      </c>
      <c r="AD283" s="114"/>
      <c r="AE283" s="114"/>
      <c r="AF283" s="114"/>
      <c r="AG283" s="114"/>
      <c r="AH283" s="114"/>
      <c r="AI283" s="114"/>
    </row>
    <row r="284" spans="2:35" s="116" customFormat="1" ht="27.75">
      <c r="B284" s="117" t="s">
        <v>388</v>
      </c>
      <c r="C284" s="114" t="s">
        <v>439</v>
      </c>
      <c r="D284" s="115">
        <v>200</v>
      </c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>
        <v>150</v>
      </c>
      <c r="V284" s="114"/>
      <c r="W284" s="114"/>
      <c r="X284" s="114"/>
      <c r="Y284" s="114"/>
      <c r="Z284" s="114"/>
      <c r="AA284" s="114"/>
      <c r="AB284" s="114"/>
      <c r="AC284" s="114"/>
      <c r="AD284" s="114">
        <v>13</v>
      </c>
      <c r="AE284" s="114"/>
      <c r="AF284" s="114"/>
      <c r="AG284" s="114"/>
      <c r="AH284" s="114"/>
      <c r="AI284" s="114">
        <v>4</v>
      </c>
    </row>
    <row r="285" spans="2:35" s="116" customFormat="1" ht="27.75">
      <c r="B285" s="117"/>
      <c r="C285" s="114" t="s">
        <v>31</v>
      </c>
      <c r="D285" s="115">
        <v>30</v>
      </c>
      <c r="E285" s="114">
        <v>30</v>
      </c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</row>
    <row r="286" spans="2:35" s="116" customFormat="1" ht="27.75">
      <c r="B286" s="117"/>
      <c r="C286" s="114" t="s">
        <v>137</v>
      </c>
      <c r="D286" s="115">
        <v>10</v>
      </c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>
        <v>10</v>
      </c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</row>
    <row r="287" spans="2:35" s="116" customFormat="1" ht="27.75">
      <c r="B287" s="117"/>
      <c r="C287" s="114"/>
      <c r="D287" s="115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</row>
    <row r="288" spans="2:35" s="116" customFormat="1" ht="27.75">
      <c r="B288" s="117"/>
      <c r="C288" s="114"/>
      <c r="D288" s="115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</row>
    <row r="289" spans="1:35" s="116" customFormat="1" ht="27.75">
      <c r="B289" s="117"/>
      <c r="C289" s="114" t="s">
        <v>53</v>
      </c>
      <c r="D289" s="115">
        <v>200</v>
      </c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>
        <v>200</v>
      </c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</row>
    <row r="290" spans="1:35" s="116" customFormat="1" ht="27.75">
      <c r="B290" s="117"/>
      <c r="C290" s="114" t="s">
        <v>184</v>
      </c>
      <c r="D290" s="115">
        <v>25</v>
      </c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>
        <v>25</v>
      </c>
      <c r="AF290" s="114"/>
      <c r="AG290" s="114"/>
      <c r="AH290" s="114"/>
      <c r="AI290" s="114"/>
    </row>
    <row r="291" spans="1:35" s="116" customFormat="1" ht="27.75">
      <c r="B291" s="117"/>
      <c r="C291" s="114"/>
      <c r="D291" s="115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</row>
    <row r="292" spans="1:35" s="116" customFormat="1" ht="27.75">
      <c r="B292" s="117"/>
      <c r="C292" s="114"/>
      <c r="D292" s="115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</row>
    <row r="293" spans="1:35" s="116" customFormat="1" ht="27.75">
      <c r="B293" s="117" t="s">
        <v>388</v>
      </c>
      <c r="C293" s="114" t="s">
        <v>477</v>
      </c>
      <c r="D293" s="115">
        <v>60</v>
      </c>
      <c r="E293" s="114"/>
      <c r="F293" s="114"/>
      <c r="G293" s="114"/>
      <c r="H293" s="114"/>
      <c r="I293" s="114"/>
      <c r="J293" s="114"/>
      <c r="K293" s="114"/>
      <c r="L293" s="114">
        <v>39.96</v>
      </c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>
        <v>13.32</v>
      </c>
      <c r="Z293" s="114"/>
      <c r="AA293" s="114"/>
      <c r="AB293" s="114"/>
      <c r="AC293" s="114">
        <v>6.72</v>
      </c>
      <c r="AD293" s="114"/>
      <c r="AE293" s="114"/>
      <c r="AF293" s="114"/>
      <c r="AG293" s="114"/>
      <c r="AH293" s="114"/>
      <c r="AI293" s="114"/>
    </row>
    <row r="294" spans="1:35" s="116" customFormat="1" ht="27.75">
      <c r="B294" s="117"/>
      <c r="C294" s="114" t="s">
        <v>526</v>
      </c>
      <c r="D294" s="115">
        <v>200</v>
      </c>
      <c r="E294" s="114"/>
      <c r="F294" s="114"/>
      <c r="G294" s="114"/>
      <c r="H294" s="114"/>
      <c r="I294" s="114">
        <v>4</v>
      </c>
      <c r="J294" s="114"/>
      <c r="K294" s="114">
        <v>64</v>
      </c>
      <c r="L294" s="114">
        <v>18</v>
      </c>
      <c r="M294" s="114"/>
      <c r="N294" s="114"/>
      <c r="O294" s="114"/>
      <c r="P294" s="114"/>
      <c r="Q294" s="114"/>
      <c r="R294" s="114"/>
      <c r="S294" s="114"/>
      <c r="T294" s="114"/>
      <c r="U294" s="114"/>
      <c r="V294" s="114">
        <v>2</v>
      </c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</row>
    <row r="295" spans="1:35" s="116" customFormat="1" ht="27.75">
      <c r="B295" s="114" t="s">
        <v>122</v>
      </c>
      <c r="C295" s="114" t="s">
        <v>130</v>
      </c>
      <c r="D295" s="115">
        <v>70</v>
      </c>
      <c r="E295" s="114"/>
      <c r="F295" s="114"/>
      <c r="G295" s="114"/>
      <c r="H295" s="114"/>
      <c r="I295" s="114">
        <v>6</v>
      </c>
      <c r="J295" s="114"/>
      <c r="K295" s="114"/>
      <c r="L295" s="114"/>
      <c r="M295" s="114"/>
      <c r="N295" s="114"/>
      <c r="O295" s="114"/>
      <c r="P295" s="114"/>
      <c r="Q295" s="114"/>
      <c r="R295" s="114">
        <v>67</v>
      </c>
      <c r="S295" s="114"/>
      <c r="T295" s="114"/>
      <c r="U295" s="114">
        <v>5</v>
      </c>
      <c r="V295" s="114">
        <v>3</v>
      </c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</row>
    <row r="296" spans="1:35" s="116" customFormat="1" ht="27.75">
      <c r="B296" s="117"/>
      <c r="C296" s="114" t="s">
        <v>132</v>
      </c>
      <c r="D296" s="115">
        <v>150</v>
      </c>
      <c r="E296" s="114"/>
      <c r="F296" s="114">
        <v>2</v>
      </c>
      <c r="G296" s="114"/>
      <c r="H296" s="114"/>
      <c r="I296" s="114"/>
      <c r="J296" s="114"/>
      <c r="K296" s="114"/>
      <c r="L296" s="114">
        <v>191.5</v>
      </c>
      <c r="M296" s="114">
        <v>1.5</v>
      </c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>
        <v>5</v>
      </c>
      <c r="AD296" s="114">
        <v>5</v>
      </c>
      <c r="AE296" s="114"/>
      <c r="AF296" s="114"/>
      <c r="AG296" s="114"/>
      <c r="AH296" s="114"/>
      <c r="AI296" s="114"/>
    </row>
    <row r="297" spans="1:35" s="116" customFormat="1" ht="27.75">
      <c r="B297" s="117"/>
      <c r="C297" s="114" t="s">
        <v>52</v>
      </c>
      <c r="D297" s="115">
        <v>200</v>
      </c>
      <c r="E297" s="114"/>
      <c r="F297" s="114"/>
      <c r="G297" s="114">
        <v>10</v>
      </c>
      <c r="H297" s="114"/>
      <c r="I297" s="114"/>
      <c r="J297" s="114"/>
      <c r="K297" s="114"/>
      <c r="L297" s="114"/>
      <c r="M297" s="114"/>
      <c r="N297" s="114"/>
      <c r="O297" s="114"/>
      <c r="P297" s="114">
        <v>60</v>
      </c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>
        <v>20</v>
      </c>
      <c r="AE297" s="114"/>
      <c r="AF297" s="114"/>
      <c r="AG297" s="114"/>
      <c r="AH297" s="114"/>
      <c r="AI297" s="114"/>
    </row>
    <row r="298" spans="1:35" s="116" customFormat="1" ht="27.75">
      <c r="B298" s="117"/>
      <c r="C298" s="118" t="s">
        <v>39</v>
      </c>
      <c r="D298" s="115">
        <v>60</v>
      </c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</row>
    <row r="299" spans="1:35" s="116" customFormat="1" ht="27.75">
      <c r="B299" s="117"/>
      <c r="C299" s="114"/>
      <c r="D299" s="115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</row>
    <row r="300" spans="1:35" s="116" customFormat="1" ht="27.75">
      <c r="A300" s="116" t="s">
        <v>418</v>
      </c>
      <c r="B300" s="117"/>
      <c r="C300" s="118" t="s">
        <v>430</v>
      </c>
      <c r="D300" s="115">
        <v>40</v>
      </c>
      <c r="E300" s="114"/>
      <c r="F300" s="114"/>
      <c r="G300" s="114"/>
      <c r="H300" s="114"/>
      <c r="I300" s="114"/>
      <c r="J300" s="114"/>
      <c r="K300" s="114"/>
      <c r="L300" s="114">
        <v>40</v>
      </c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</row>
    <row r="301" spans="1:35" s="116" customFormat="1" ht="27.75">
      <c r="B301" s="117"/>
      <c r="C301" s="114" t="s">
        <v>0</v>
      </c>
      <c r="D301" s="115">
        <v>80</v>
      </c>
      <c r="E301" s="114"/>
      <c r="F301" s="114"/>
      <c r="G301" s="114">
        <v>5.71</v>
      </c>
      <c r="H301" s="114"/>
      <c r="I301" s="114"/>
      <c r="J301" s="114"/>
      <c r="K301" s="114"/>
      <c r="L301" s="114">
        <v>9.1</v>
      </c>
      <c r="M301" s="114"/>
      <c r="N301" s="114"/>
      <c r="O301" s="114"/>
      <c r="P301" s="114"/>
      <c r="Q301" s="114"/>
      <c r="R301" s="114"/>
      <c r="S301" s="114"/>
      <c r="T301" s="114"/>
      <c r="U301" s="114">
        <v>22.86</v>
      </c>
      <c r="V301" s="114"/>
      <c r="W301" s="114"/>
      <c r="X301" s="114"/>
      <c r="Y301" s="114"/>
      <c r="Z301" s="114"/>
      <c r="AA301" s="114">
        <v>60.57</v>
      </c>
      <c r="AB301" s="114"/>
      <c r="AC301" s="114"/>
      <c r="AD301" s="114"/>
      <c r="AE301" s="114"/>
      <c r="AF301" s="114"/>
      <c r="AG301" s="114"/>
      <c r="AH301" s="114"/>
      <c r="AI301" s="114"/>
    </row>
    <row r="302" spans="1:35" s="116" customFormat="1" ht="27.75">
      <c r="B302" s="117"/>
      <c r="C302" s="114" t="s">
        <v>47</v>
      </c>
      <c r="D302" s="115">
        <v>130</v>
      </c>
      <c r="E302" s="114"/>
      <c r="F302" s="114"/>
      <c r="G302" s="114"/>
      <c r="H302" s="114"/>
      <c r="I302" s="114"/>
      <c r="J302" s="114"/>
      <c r="K302" s="114">
        <v>110.9</v>
      </c>
      <c r="L302" s="114"/>
      <c r="M302" s="114"/>
      <c r="N302" s="114"/>
      <c r="O302" s="114"/>
      <c r="P302" s="114"/>
      <c r="Q302" s="114"/>
      <c r="R302" s="114"/>
      <c r="S302" s="114"/>
      <c r="T302" s="114"/>
      <c r="U302" s="114">
        <v>19.899999999999999</v>
      </c>
      <c r="V302" s="114">
        <v>4.3</v>
      </c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</row>
    <row r="303" spans="1:35" s="116" customFormat="1" ht="27.75">
      <c r="B303" s="117"/>
      <c r="C303" s="114" t="s">
        <v>3</v>
      </c>
      <c r="D303" s="115">
        <v>200</v>
      </c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>
        <v>13</v>
      </c>
      <c r="AE303" s="114"/>
      <c r="AF303" s="114"/>
      <c r="AG303" s="114">
        <v>0.3</v>
      </c>
      <c r="AH303" s="114"/>
      <c r="AI303" s="114"/>
    </row>
    <row r="304" spans="1:35" s="116" customFormat="1" ht="27.75">
      <c r="B304" s="117"/>
      <c r="C304" s="114" t="s">
        <v>39</v>
      </c>
      <c r="D304" s="115">
        <v>40</v>
      </c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</row>
    <row r="305" spans="1:35" s="116" customFormat="1" ht="27.75">
      <c r="B305" s="117"/>
      <c r="C305" s="114" t="s">
        <v>31</v>
      </c>
      <c r="D305" s="115">
        <v>40</v>
      </c>
      <c r="E305" s="114">
        <v>40</v>
      </c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</row>
    <row r="306" spans="1:35" s="116" customFormat="1" ht="27.75">
      <c r="B306" s="117"/>
      <c r="C306" s="114" t="s">
        <v>137</v>
      </c>
      <c r="D306" s="115">
        <v>5</v>
      </c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>
        <v>5</v>
      </c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</row>
    <row r="307" spans="1:35" s="116" customFormat="1" ht="27.75">
      <c r="B307" s="117"/>
      <c r="C307" s="114"/>
      <c r="D307" s="115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</row>
    <row r="308" spans="1:35" s="116" customFormat="1" ht="27.75">
      <c r="B308" s="117"/>
      <c r="C308" s="114" t="s">
        <v>48</v>
      </c>
      <c r="D308" s="115">
        <v>180</v>
      </c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>
        <v>180</v>
      </c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</row>
    <row r="309" spans="1:35" s="116" customFormat="1" ht="27.75">
      <c r="B309" s="117"/>
      <c r="C309" s="114" t="s">
        <v>31</v>
      </c>
      <c r="D309" s="115">
        <v>25</v>
      </c>
      <c r="E309" s="114">
        <v>25</v>
      </c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</row>
    <row r="310" spans="1:35" s="116" customFormat="1" ht="27.75">
      <c r="B310" s="119"/>
      <c r="C310" s="114" t="s">
        <v>35</v>
      </c>
      <c r="D310" s="115">
        <v>15</v>
      </c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</row>
    <row r="311" spans="1:35" ht="26.25">
      <c r="B311" s="110"/>
      <c r="C311" s="120" t="s">
        <v>138</v>
      </c>
      <c r="D311" s="121">
        <f>D298+D304</f>
        <v>100</v>
      </c>
      <c r="E311" s="121">
        <f t="shared" ref="E311:AI311" si="9">SUM(E282:E310)</f>
        <v>95</v>
      </c>
      <c r="F311" s="121">
        <f t="shared" si="9"/>
        <v>2</v>
      </c>
      <c r="G311" s="121">
        <f t="shared" si="9"/>
        <v>15.71</v>
      </c>
      <c r="H311" s="121">
        <f t="shared" si="9"/>
        <v>0</v>
      </c>
      <c r="I311" s="121">
        <f t="shared" si="9"/>
        <v>32</v>
      </c>
      <c r="J311" s="121">
        <f t="shared" si="9"/>
        <v>0</v>
      </c>
      <c r="K311" s="121">
        <f t="shared" si="9"/>
        <v>174.9</v>
      </c>
      <c r="L311" s="121">
        <f t="shared" si="9"/>
        <v>298.56000000000006</v>
      </c>
      <c r="M311" s="121">
        <f t="shared" si="9"/>
        <v>1.5</v>
      </c>
      <c r="N311" s="121">
        <f t="shared" si="9"/>
        <v>0</v>
      </c>
      <c r="O311" s="121">
        <f t="shared" si="9"/>
        <v>0</v>
      </c>
      <c r="P311" s="121">
        <f t="shared" si="9"/>
        <v>60</v>
      </c>
      <c r="Q311" s="121">
        <f t="shared" si="9"/>
        <v>0</v>
      </c>
      <c r="R311" s="121">
        <f t="shared" si="9"/>
        <v>67</v>
      </c>
      <c r="S311" s="121">
        <f t="shared" si="9"/>
        <v>0</v>
      </c>
      <c r="T311" s="121">
        <f t="shared" si="9"/>
        <v>0</v>
      </c>
      <c r="U311" s="121">
        <f t="shared" si="9"/>
        <v>700.56000000000006</v>
      </c>
      <c r="V311" s="121">
        <f t="shared" si="9"/>
        <v>28.1</v>
      </c>
      <c r="W311" s="121">
        <f t="shared" si="9"/>
        <v>0</v>
      </c>
      <c r="X311" s="121">
        <f t="shared" si="9"/>
        <v>0</v>
      </c>
      <c r="Y311" s="121">
        <f t="shared" si="9"/>
        <v>13.32</v>
      </c>
      <c r="Z311" s="121">
        <f t="shared" si="9"/>
        <v>53</v>
      </c>
      <c r="AA311" s="121">
        <f t="shared" si="9"/>
        <v>60.57</v>
      </c>
      <c r="AB311" s="121">
        <f t="shared" si="9"/>
        <v>0</v>
      </c>
      <c r="AC311" s="121">
        <f t="shared" si="9"/>
        <v>14.719999999999999</v>
      </c>
      <c r="AD311" s="121">
        <f t="shared" si="9"/>
        <v>54.8</v>
      </c>
      <c r="AE311" s="121">
        <f t="shared" si="9"/>
        <v>25</v>
      </c>
      <c r="AF311" s="121">
        <f t="shared" si="9"/>
        <v>0</v>
      </c>
      <c r="AG311" s="121">
        <f t="shared" si="9"/>
        <v>0.3</v>
      </c>
      <c r="AH311" s="121">
        <f t="shared" si="9"/>
        <v>0</v>
      </c>
      <c r="AI311" s="121">
        <f t="shared" si="9"/>
        <v>4</v>
      </c>
    </row>
    <row r="312" spans="1:35" ht="26.25"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</row>
    <row r="313" spans="1:35" ht="26.25">
      <c r="B313" s="105"/>
      <c r="C313" s="105"/>
      <c r="D313" s="105"/>
      <c r="E313" s="105"/>
      <c r="F313" s="105" t="s">
        <v>156</v>
      </c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</row>
    <row r="314" spans="1:35" ht="26.25">
      <c r="B314" s="110" t="s">
        <v>73</v>
      </c>
      <c r="C314" s="110" t="s">
        <v>74</v>
      </c>
      <c r="D314" s="110" t="s">
        <v>75</v>
      </c>
      <c r="E314" s="110"/>
      <c r="F314" s="110"/>
      <c r="G314" s="110" t="s">
        <v>76</v>
      </c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  <c r="AA314" s="110"/>
      <c r="AB314" s="110"/>
      <c r="AC314" s="110"/>
      <c r="AD314" s="110"/>
      <c r="AE314" s="110"/>
      <c r="AF314" s="110"/>
      <c r="AG314" s="110"/>
      <c r="AH314" s="110"/>
      <c r="AI314" s="110"/>
    </row>
    <row r="315" spans="1:35" ht="26.25">
      <c r="B315" s="111" t="s">
        <v>77</v>
      </c>
      <c r="C315" s="112" t="s">
        <v>78</v>
      </c>
      <c r="D315" s="110" t="s">
        <v>79</v>
      </c>
      <c r="E315" s="110" t="s">
        <v>80</v>
      </c>
      <c r="F315" s="110" t="s">
        <v>81</v>
      </c>
      <c r="G315" s="110" t="s">
        <v>82</v>
      </c>
      <c r="H315" s="110" t="s">
        <v>83</v>
      </c>
      <c r="I315" s="110" t="s">
        <v>84</v>
      </c>
      <c r="J315" s="110" t="s">
        <v>85</v>
      </c>
      <c r="K315" s="110" t="s">
        <v>86</v>
      </c>
      <c r="L315" s="110" t="s">
        <v>87</v>
      </c>
      <c r="M315" s="110" t="s">
        <v>88</v>
      </c>
      <c r="N315" s="110" t="s">
        <v>41</v>
      </c>
      <c r="O315" s="110" t="s">
        <v>89</v>
      </c>
      <c r="P315" s="110" t="s">
        <v>90</v>
      </c>
      <c r="Q315" s="110" t="s">
        <v>91</v>
      </c>
      <c r="R315" s="110" t="s">
        <v>92</v>
      </c>
      <c r="S315" s="110" t="s">
        <v>93</v>
      </c>
      <c r="T315" s="110" t="s">
        <v>94</v>
      </c>
      <c r="U315" s="110" t="s">
        <v>95</v>
      </c>
      <c r="V315" s="110" t="s">
        <v>96</v>
      </c>
      <c r="W315" s="110" t="s">
        <v>97</v>
      </c>
      <c r="X315" s="110" t="s">
        <v>98</v>
      </c>
      <c r="Y315" s="110" t="s">
        <v>99</v>
      </c>
      <c r="Z315" s="110" t="s">
        <v>100</v>
      </c>
      <c r="AA315" s="110" t="s">
        <v>101</v>
      </c>
      <c r="AB315" s="110" t="s">
        <v>102</v>
      </c>
      <c r="AC315" s="110" t="s">
        <v>103</v>
      </c>
      <c r="AD315" s="110" t="s">
        <v>104</v>
      </c>
      <c r="AE315" s="110" t="s">
        <v>136</v>
      </c>
      <c r="AF315" s="110" t="s">
        <v>105</v>
      </c>
      <c r="AG315" s="110" t="s">
        <v>106</v>
      </c>
      <c r="AH315" s="110" t="s">
        <v>107</v>
      </c>
      <c r="AI315" s="110" t="s">
        <v>108</v>
      </c>
    </row>
    <row r="316" spans="1:35" s="116" customFormat="1" ht="27.75">
      <c r="B316" s="117"/>
      <c r="C316" s="114" t="s">
        <v>204</v>
      </c>
      <c r="D316" s="115" t="s">
        <v>64</v>
      </c>
      <c r="E316" s="114">
        <v>4</v>
      </c>
      <c r="F316" s="114"/>
      <c r="G316" s="114"/>
      <c r="H316" s="114"/>
      <c r="I316" s="114">
        <v>11</v>
      </c>
      <c r="J316" s="114"/>
      <c r="K316" s="114"/>
      <c r="L316" s="114"/>
      <c r="M316" s="114"/>
      <c r="N316" s="114"/>
      <c r="O316" s="114">
        <v>15</v>
      </c>
      <c r="P316" s="114"/>
      <c r="Q316" s="114"/>
      <c r="R316" s="114"/>
      <c r="S316" s="114"/>
      <c r="T316" s="114"/>
      <c r="U316" s="114"/>
      <c r="V316" s="114">
        <v>4</v>
      </c>
      <c r="W316" s="114">
        <v>112.5</v>
      </c>
      <c r="X316" s="114">
        <v>19</v>
      </c>
      <c r="Y316" s="114"/>
      <c r="Z316" s="114">
        <v>7.5</v>
      </c>
      <c r="AA316" s="114"/>
      <c r="AB316" s="114"/>
      <c r="AC316" s="114"/>
      <c r="AD316" s="114">
        <v>11</v>
      </c>
      <c r="AE316" s="114"/>
      <c r="AF316" s="114"/>
      <c r="AG316" s="114"/>
      <c r="AH316" s="114"/>
      <c r="AI316" s="114"/>
    </row>
    <row r="317" spans="1:35" s="116" customFormat="1" ht="27.75">
      <c r="A317" s="116" t="s">
        <v>495</v>
      </c>
      <c r="B317" s="117" t="s">
        <v>120</v>
      </c>
      <c r="C317" s="114" t="s">
        <v>49</v>
      </c>
      <c r="D317" s="115">
        <v>200</v>
      </c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>
        <v>120</v>
      </c>
      <c r="V317" s="114"/>
      <c r="W317" s="114"/>
      <c r="X317" s="114"/>
      <c r="Y317" s="114"/>
      <c r="Z317" s="114"/>
      <c r="AA317" s="114"/>
      <c r="AB317" s="114"/>
      <c r="AC317" s="114"/>
      <c r="AD317" s="114">
        <v>13</v>
      </c>
      <c r="AE317" s="114"/>
      <c r="AF317" s="114"/>
      <c r="AG317" s="114">
        <v>0.3</v>
      </c>
      <c r="AH317" s="114"/>
      <c r="AI317" s="114"/>
    </row>
    <row r="318" spans="1:35" s="116" customFormat="1" ht="27.75">
      <c r="B318" s="117"/>
      <c r="C318" s="114" t="s">
        <v>31</v>
      </c>
      <c r="D318" s="115">
        <v>30</v>
      </c>
      <c r="E318" s="114">
        <v>30</v>
      </c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</row>
    <row r="319" spans="1:35" s="116" customFormat="1" ht="27.75">
      <c r="B319" s="117"/>
      <c r="C319" s="114" t="s">
        <v>137</v>
      </c>
      <c r="D319" s="115">
        <v>5</v>
      </c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>
        <v>5</v>
      </c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</row>
    <row r="320" spans="1:35" s="116" customFormat="1" ht="27.75">
      <c r="B320" s="117"/>
      <c r="C320" s="114"/>
      <c r="D320" s="115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</row>
    <row r="321" spans="2:35" s="116" customFormat="1" ht="27.75">
      <c r="B321" s="117"/>
      <c r="C321" s="114" t="s">
        <v>53</v>
      </c>
      <c r="D321" s="115">
        <v>200</v>
      </c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>
        <v>200</v>
      </c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</row>
    <row r="322" spans="2:35" s="116" customFormat="1" ht="27.75">
      <c r="B322" s="117"/>
      <c r="C322" s="114" t="s">
        <v>38</v>
      </c>
      <c r="D322" s="115">
        <v>20</v>
      </c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>
        <v>20</v>
      </c>
      <c r="AF322" s="114"/>
      <c r="AG322" s="114"/>
      <c r="AH322" s="114"/>
      <c r="AI322" s="114"/>
    </row>
    <row r="323" spans="2:35" s="116" customFormat="1" ht="27.75">
      <c r="B323" s="117"/>
      <c r="C323" s="114" t="s">
        <v>41</v>
      </c>
      <c r="D323" s="115">
        <v>130</v>
      </c>
      <c r="E323" s="114"/>
      <c r="F323" s="114"/>
      <c r="G323" s="114"/>
      <c r="H323" s="114"/>
      <c r="I323" s="114"/>
      <c r="J323" s="114"/>
      <c r="K323" s="114"/>
      <c r="L323" s="114"/>
      <c r="M323" s="114"/>
      <c r="N323" s="114">
        <v>130</v>
      </c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</row>
    <row r="324" spans="2:35" s="116" customFormat="1" ht="27.75">
      <c r="B324" s="117"/>
      <c r="C324" s="114"/>
      <c r="D324" s="115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</row>
    <row r="325" spans="2:35" s="116" customFormat="1" ht="27.75">
      <c r="B325" s="117" t="s">
        <v>388</v>
      </c>
      <c r="C325" s="114" t="s">
        <v>479</v>
      </c>
      <c r="D325" s="115">
        <v>60</v>
      </c>
      <c r="E325" s="114"/>
      <c r="F325" s="114"/>
      <c r="G325" s="114"/>
      <c r="H325" s="114"/>
      <c r="I325" s="114"/>
      <c r="J325" s="114"/>
      <c r="K325" s="114"/>
      <c r="L325" s="114">
        <v>81.72</v>
      </c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>
        <v>3</v>
      </c>
      <c r="AD325" s="114"/>
      <c r="AE325" s="114"/>
      <c r="AF325" s="114"/>
      <c r="AG325" s="114"/>
      <c r="AH325" s="114"/>
      <c r="AI325" s="114"/>
    </row>
    <row r="326" spans="2:35" s="116" customFormat="1" ht="27.75">
      <c r="B326" s="117"/>
      <c r="C326" s="114" t="s">
        <v>113</v>
      </c>
      <c r="D326" s="115" t="s">
        <v>45</v>
      </c>
      <c r="E326" s="114"/>
      <c r="F326" s="114"/>
      <c r="G326" s="114"/>
      <c r="H326" s="114"/>
      <c r="I326" s="114"/>
      <c r="J326" s="114"/>
      <c r="K326" s="114">
        <v>40</v>
      </c>
      <c r="L326" s="114">
        <v>50</v>
      </c>
      <c r="M326" s="114">
        <v>4</v>
      </c>
      <c r="N326" s="114"/>
      <c r="O326" s="114"/>
      <c r="P326" s="114"/>
      <c r="Q326" s="114"/>
      <c r="R326" s="114"/>
      <c r="S326" s="114"/>
      <c r="T326" s="114"/>
      <c r="U326" s="114"/>
      <c r="V326" s="114">
        <v>2</v>
      </c>
      <c r="W326" s="114"/>
      <c r="X326" s="114">
        <v>4</v>
      </c>
      <c r="Y326" s="114"/>
      <c r="Z326" s="114"/>
      <c r="AA326" s="114"/>
      <c r="AB326" s="114"/>
      <c r="AC326" s="114">
        <v>2</v>
      </c>
      <c r="AD326" s="114">
        <v>1</v>
      </c>
      <c r="AE326" s="114"/>
      <c r="AF326" s="114"/>
      <c r="AG326" s="114"/>
      <c r="AH326" s="114"/>
      <c r="AI326" s="114"/>
    </row>
    <row r="327" spans="2:35" s="116" customFormat="1" ht="27.75">
      <c r="B327" s="117" t="s">
        <v>397</v>
      </c>
      <c r="C327" s="114" t="s">
        <v>413</v>
      </c>
      <c r="D327" s="115">
        <v>75</v>
      </c>
      <c r="E327" s="114">
        <v>9.75</v>
      </c>
      <c r="F327" s="114"/>
      <c r="G327" s="114"/>
      <c r="H327" s="114"/>
      <c r="I327" s="114"/>
      <c r="J327" s="114"/>
      <c r="K327" s="114"/>
      <c r="L327" s="114">
        <v>9.15</v>
      </c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>
        <v>10.5</v>
      </c>
      <c r="Z327" s="114">
        <v>4.5</v>
      </c>
      <c r="AA327" s="114">
        <v>49.5</v>
      </c>
      <c r="AB327" s="114"/>
      <c r="AC327" s="114">
        <v>7.5</v>
      </c>
      <c r="AD327" s="114"/>
      <c r="AE327" s="114"/>
      <c r="AF327" s="114"/>
      <c r="AG327" s="114"/>
      <c r="AH327" s="114"/>
      <c r="AI327" s="114"/>
    </row>
    <row r="328" spans="2:35" s="116" customFormat="1" ht="27.75">
      <c r="B328" s="117"/>
      <c r="C328" s="114" t="s">
        <v>133</v>
      </c>
      <c r="D328" s="115">
        <v>150</v>
      </c>
      <c r="E328" s="114"/>
      <c r="F328" s="114"/>
      <c r="G328" s="114"/>
      <c r="H328" s="114"/>
      <c r="I328" s="114"/>
      <c r="J328" s="114"/>
      <c r="K328" s="114">
        <v>108</v>
      </c>
      <c r="L328" s="114">
        <v>29</v>
      </c>
      <c r="M328" s="114"/>
      <c r="N328" s="114"/>
      <c r="O328" s="114"/>
      <c r="P328" s="114"/>
      <c r="Q328" s="114"/>
      <c r="R328" s="114"/>
      <c r="S328" s="114"/>
      <c r="T328" s="114"/>
      <c r="U328" s="114">
        <v>19</v>
      </c>
      <c r="V328" s="114">
        <v>3</v>
      </c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</row>
    <row r="329" spans="2:35" s="116" customFormat="1" ht="27.75">
      <c r="B329" s="117"/>
      <c r="C329" s="118" t="s">
        <v>4</v>
      </c>
      <c r="D329" s="115">
        <v>200</v>
      </c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>
        <v>200</v>
      </c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</row>
    <row r="330" spans="2:35" s="116" customFormat="1" ht="27.75">
      <c r="B330" s="117"/>
      <c r="C330" s="118" t="s">
        <v>39</v>
      </c>
      <c r="D330" s="115">
        <v>70</v>
      </c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</row>
    <row r="331" spans="2:35" s="116" customFormat="1" ht="27.75">
      <c r="B331" s="117"/>
      <c r="C331" s="118"/>
      <c r="D331" s="115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</row>
    <row r="332" spans="2:35" s="116" customFormat="1" ht="27.75">
      <c r="B332" s="117"/>
      <c r="C332" s="118"/>
      <c r="D332" s="115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</row>
    <row r="333" spans="2:35" s="116" customFormat="1" ht="27.75">
      <c r="B333" s="117"/>
      <c r="C333" s="114" t="s">
        <v>125</v>
      </c>
      <c r="D333" s="115">
        <v>100</v>
      </c>
      <c r="E333" s="114">
        <v>7</v>
      </c>
      <c r="F333" s="114">
        <v>5.5</v>
      </c>
      <c r="G333" s="114"/>
      <c r="H333" s="114"/>
      <c r="I333" s="114"/>
      <c r="J333" s="114"/>
      <c r="K333" s="114"/>
      <c r="L333" s="114">
        <v>16</v>
      </c>
      <c r="M333" s="114"/>
      <c r="N333" s="114"/>
      <c r="O333" s="114"/>
      <c r="P333" s="114"/>
      <c r="Q333" s="114">
        <v>32</v>
      </c>
      <c r="R333" s="114"/>
      <c r="S333" s="114"/>
      <c r="T333" s="114"/>
      <c r="U333" s="114">
        <v>10</v>
      </c>
      <c r="V333" s="114"/>
      <c r="W333" s="114"/>
      <c r="X333" s="114">
        <v>25</v>
      </c>
      <c r="Y333" s="114"/>
      <c r="Z333" s="114"/>
      <c r="AA333" s="114"/>
      <c r="AB333" s="114"/>
      <c r="AC333" s="114">
        <v>5</v>
      </c>
      <c r="AD333" s="114"/>
      <c r="AE333" s="114"/>
      <c r="AF333" s="114"/>
      <c r="AG333" s="114"/>
      <c r="AH333" s="114"/>
      <c r="AI333" s="114"/>
    </row>
    <row r="334" spans="2:35" s="116" customFormat="1" ht="27.75">
      <c r="B334" s="117"/>
      <c r="C334" s="114" t="s">
        <v>12</v>
      </c>
      <c r="D334" s="115">
        <v>150</v>
      </c>
      <c r="E334" s="114"/>
      <c r="F334" s="114"/>
      <c r="G334" s="114"/>
      <c r="H334" s="114">
        <v>51</v>
      </c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>
        <v>4.96</v>
      </c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</row>
    <row r="335" spans="2:35" s="116" customFormat="1" ht="27.75">
      <c r="B335" s="117"/>
      <c r="C335" s="114" t="s">
        <v>134</v>
      </c>
      <c r="D335" s="115">
        <v>200</v>
      </c>
      <c r="E335" s="114"/>
      <c r="F335" s="114"/>
      <c r="G335" s="114"/>
      <c r="H335" s="114"/>
      <c r="I335" s="114"/>
      <c r="J335" s="114"/>
      <c r="K335" s="114"/>
      <c r="L335" s="114"/>
      <c r="M335" s="114"/>
      <c r="N335" s="114">
        <v>40</v>
      </c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>
        <v>20</v>
      </c>
      <c r="AE335" s="114"/>
      <c r="AF335" s="114"/>
      <c r="AG335" s="114"/>
      <c r="AH335" s="114"/>
      <c r="AI335" s="114"/>
    </row>
    <row r="336" spans="2:35" s="116" customFormat="1" ht="27.75">
      <c r="B336" s="117"/>
      <c r="C336" s="114" t="s">
        <v>39</v>
      </c>
      <c r="D336" s="115">
        <v>30</v>
      </c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</row>
    <row r="337" spans="2:35" s="116" customFormat="1" ht="27.75">
      <c r="B337" s="117"/>
      <c r="C337" s="114" t="s">
        <v>31</v>
      </c>
      <c r="D337" s="115">
        <v>15</v>
      </c>
      <c r="E337" s="114">
        <v>15</v>
      </c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</row>
    <row r="338" spans="2:35" s="116" customFormat="1" ht="27.75">
      <c r="B338" s="117"/>
      <c r="C338" s="114"/>
      <c r="D338" s="115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</row>
    <row r="339" spans="2:35" s="116" customFormat="1" ht="27.75">
      <c r="B339" s="117"/>
      <c r="C339" s="114" t="s">
        <v>48</v>
      </c>
      <c r="D339" s="115">
        <v>180</v>
      </c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>
        <v>180</v>
      </c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</row>
    <row r="340" spans="2:35" s="116" customFormat="1" ht="27.75">
      <c r="B340" s="117"/>
      <c r="C340" s="114" t="s">
        <v>31</v>
      </c>
      <c r="D340" s="115">
        <v>25</v>
      </c>
      <c r="E340" s="114">
        <v>25</v>
      </c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</row>
    <row r="341" spans="2:35" s="116" customFormat="1" ht="27.75">
      <c r="B341" s="119"/>
      <c r="C341" s="114" t="s">
        <v>35</v>
      </c>
      <c r="D341" s="115">
        <v>15</v>
      </c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</row>
    <row r="342" spans="2:35" ht="26.25">
      <c r="B342" s="110"/>
      <c r="C342" s="120" t="s">
        <v>138</v>
      </c>
      <c r="D342" s="121">
        <f>D330+D336</f>
        <v>100</v>
      </c>
      <c r="E342" s="121">
        <f t="shared" ref="E342:AI342" si="10">SUM(E316:E341)</f>
        <v>90.75</v>
      </c>
      <c r="F342" s="121">
        <f t="shared" si="10"/>
        <v>5.5</v>
      </c>
      <c r="G342" s="121">
        <f t="shared" si="10"/>
        <v>0</v>
      </c>
      <c r="H342" s="121">
        <f t="shared" si="10"/>
        <v>51</v>
      </c>
      <c r="I342" s="121">
        <f t="shared" si="10"/>
        <v>11</v>
      </c>
      <c r="J342" s="121">
        <f t="shared" si="10"/>
        <v>0</v>
      </c>
      <c r="K342" s="121">
        <f t="shared" si="10"/>
        <v>148</v>
      </c>
      <c r="L342" s="121">
        <f t="shared" si="10"/>
        <v>185.87</v>
      </c>
      <c r="M342" s="121">
        <f t="shared" si="10"/>
        <v>4</v>
      </c>
      <c r="N342" s="121">
        <f t="shared" si="10"/>
        <v>170</v>
      </c>
      <c r="O342" s="121">
        <f t="shared" si="10"/>
        <v>15</v>
      </c>
      <c r="P342" s="121">
        <f t="shared" si="10"/>
        <v>200</v>
      </c>
      <c r="Q342" s="121">
        <f t="shared" si="10"/>
        <v>32</v>
      </c>
      <c r="R342" s="121">
        <f t="shared" si="10"/>
        <v>0</v>
      </c>
      <c r="S342" s="121">
        <f t="shared" si="10"/>
        <v>0</v>
      </c>
      <c r="T342" s="121">
        <f t="shared" si="10"/>
        <v>0</v>
      </c>
      <c r="U342" s="121">
        <f t="shared" si="10"/>
        <v>529</v>
      </c>
      <c r="V342" s="121">
        <f t="shared" si="10"/>
        <v>18.96</v>
      </c>
      <c r="W342" s="121">
        <f t="shared" si="10"/>
        <v>112.5</v>
      </c>
      <c r="X342" s="121">
        <f t="shared" si="10"/>
        <v>48</v>
      </c>
      <c r="Y342" s="121">
        <f t="shared" si="10"/>
        <v>10.5</v>
      </c>
      <c r="Z342" s="121">
        <f t="shared" si="10"/>
        <v>12</v>
      </c>
      <c r="AA342" s="121">
        <f t="shared" si="10"/>
        <v>49.5</v>
      </c>
      <c r="AB342" s="121">
        <f t="shared" si="10"/>
        <v>0</v>
      </c>
      <c r="AC342" s="121">
        <f t="shared" si="10"/>
        <v>17.5</v>
      </c>
      <c r="AD342" s="121">
        <f t="shared" si="10"/>
        <v>45</v>
      </c>
      <c r="AE342" s="121">
        <f t="shared" si="10"/>
        <v>20</v>
      </c>
      <c r="AF342" s="121">
        <f t="shared" si="10"/>
        <v>0</v>
      </c>
      <c r="AG342" s="121">
        <f t="shared" si="10"/>
        <v>0.3</v>
      </c>
      <c r="AH342" s="121">
        <f t="shared" si="10"/>
        <v>0</v>
      </c>
      <c r="AI342" s="121">
        <f t="shared" si="10"/>
        <v>0</v>
      </c>
    </row>
    <row r="343" spans="2:35" ht="26.25"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</row>
    <row r="344" spans="2:35" ht="26.25">
      <c r="B344" s="105"/>
      <c r="C344" s="105"/>
      <c r="D344" s="105"/>
      <c r="E344" s="105"/>
      <c r="F344" s="105" t="s">
        <v>157</v>
      </c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</row>
    <row r="345" spans="2:35" ht="26.25">
      <c r="B345" s="110" t="s">
        <v>73</v>
      </c>
      <c r="C345" s="110" t="s">
        <v>74</v>
      </c>
      <c r="D345" s="110" t="s">
        <v>75</v>
      </c>
      <c r="E345" s="110"/>
      <c r="F345" s="110"/>
      <c r="G345" s="110" t="s">
        <v>76</v>
      </c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  <c r="AA345" s="110"/>
      <c r="AB345" s="110"/>
      <c r="AC345" s="110"/>
      <c r="AD345" s="110"/>
      <c r="AE345" s="110"/>
      <c r="AF345" s="110"/>
      <c r="AG345" s="110"/>
      <c r="AH345" s="110"/>
      <c r="AI345" s="110"/>
    </row>
    <row r="346" spans="2:35" ht="26.25">
      <c r="B346" s="111" t="s">
        <v>77</v>
      </c>
      <c r="C346" s="112" t="s">
        <v>78</v>
      </c>
      <c r="D346" s="110" t="s">
        <v>79</v>
      </c>
      <c r="E346" s="110" t="s">
        <v>80</v>
      </c>
      <c r="F346" s="110" t="s">
        <v>81</v>
      </c>
      <c r="G346" s="110" t="s">
        <v>82</v>
      </c>
      <c r="H346" s="110" t="s">
        <v>83</v>
      </c>
      <c r="I346" s="110" t="s">
        <v>84</v>
      </c>
      <c r="J346" s="110" t="s">
        <v>85</v>
      </c>
      <c r="K346" s="110" t="s">
        <v>86</v>
      </c>
      <c r="L346" s="110" t="s">
        <v>87</v>
      </c>
      <c r="M346" s="110" t="s">
        <v>88</v>
      </c>
      <c r="N346" s="110" t="s">
        <v>41</v>
      </c>
      <c r="O346" s="110" t="s">
        <v>89</v>
      </c>
      <c r="P346" s="110" t="s">
        <v>90</v>
      </c>
      <c r="Q346" s="110" t="s">
        <v>91</v>
      </c>
      <c r="R346" s="110" t="s">
        <v>92</v>
      </c>
      <c r="S346" s="110" t="s">
        <v>93</v>
      </c>
      <c r="T346" s="110" t="s">
        <v>94</v>
      </c>
      <c r="U346" s="110" t="s">
        <v>95</v>
      </c>
      <c r="V346" s="110" t="s">
        <v>96</v>
      </c>
      <c r="W346" s="110" t="s">
        <v>97</v>
      </c>
      <c r="X346" s="110" t="s">
        <v>98</v>
      </c>
      <c r="Y346" s="110" t="s">
        <v>99</v>
      </c>
      <c r="Z346" s="110" t="s">
        <v>100</v>
      </c>
      <c r="AA346" s="110" t="s">
        <v>101</v>
      </c>
      <c r="AB346" s="110" t="s">
        <v>102</v>
      </c>
      <c r="AC346" s="110" t="s">
        <v>103</v>
      </c>
      <c r="AD346" s="110" t="s">
        <v>104</v>
      </c>
      <c r="AE346" s="110" t="s">
        <v>136</v>
      </c>
      <c r="AF346" s="110" t="s">
        <v>105</v>
      </c>
      <c r="AG346" s="110" t="s">
        <v>106</v>
      </c>
      <c r="AH346" s="110" t="s">
        <v>107</v>
      </c>
      <c r="AI346" s="110" t="s">
        <v>108</v>
      </c>
    </row>
    <row r="347" spans="2:35" s="116" customFormat="1" ht="27.75">
      <c r="B347" s="114">
        <v>5</v>
      </c>
      <c r="C347" s="114" t="s">
        <v>185</v>
      </c>
      <c r="D347" s="115">
        <v>150</v>
      </c>
      <c r="E347" s="114"/>
      <c r="F347" s="114"/>
      <c r="G347" s="114"/>
      <c r="H347" s="114"/>
      <c r="I347" s="114">
        <v>35.78</v>
      </c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>
        <v>99.75</v>
      </c>
      <c r="V347" s="114">
        <v>3.75</v>
      </c>
      <c r="W347" s="114"/>
      <c r="X347" s="114"/>
      <c r="Y347" s="114"/>
      <c r="Z347" s="114"/>
      <c r="AA347" s="114"/>
      <c r="AB347" s="114"/>
      <c r="AC347" s="114"/>
      <c r="AD347" s="114">
        <v>3.75</v>
      </c>
      <c r="AE347" s="114"/>
      <c r="AF347" s="114"/>
      <c r="AG347" s="114"/>
      <c r="AH347" s="114"/>
      <c r="AI347" s="114"/>
    </row>
    <row r="348" spans="2:35" s="116" customFormat="1" ht="27.75">
      <c r="B348" s="117"/>
      <c r="C348" s="114" t="s">
        <v>55</v>
      </c>
      <c r="D348" s="115">
        <v>70</v>
      </c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>
        <v>18</v>
      </c>
      <c r="V348" s="114">
        <v>3</v>
      </c>
      <c r="W348" s="114"/>
      <c r="X348" s="114"/>
      <c r="Y348" s="114">
        <v>10</v>
      </c>
      <c r="Z348" s="114">
        <v>49</v>
      </c>
      <c r="AA348" s="114"/>
      <c r="AB348" s="114"/>
      <c r="AC348" s="114"/>
      <c r="AD348" s="114"/>
      <c r="AE348" s="114"/>
      <c r="AF348" s="114"/>
      <c r="AG348" s="114"/>
      <c r="AH348" s="114"/>
      <c r="AI348" s="114"/>
    </row>
    <row r="349" spans="2:35" s="116" customFormat="1" ht="27.75">
      <c r="B349" s="117"/>
      <c r="C349" s="114" t="s">
        <v>43</v>
      </c>
      <c r="D349" s="115">
        <v>180</v>
      </c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>
        <v>90</v>
      </c>
      <c r="V349" s="114"/>
      <c r="W349" s="114"/>
      <c r="X349" s="114"/>
      <c r="Y349" s="114"/>
      <c r="Z349" s="114"/>
      <c r="AA349" s="114"/>
      <c r="AB349" s="114"/>
      <c r="AC349" s="114"/>
      <c r="AD349" s="114">
        <v>13.5</v>
      </c>
      <c r="AE349" s="114"/>
      <c r="AF349" s="114"/>
      <c r="AG349" s="114"/>
      <c r="AH349" s="114">
        <v>5.4</v>
      </c>
      <c r="AI349" s="114"/>
    </row>
    <row r="350" spans="2:35" s="116" customFormat="1" ht="27.75">
      <c r="B350" s="117"/>
      <c r="C350" s="114" t="s">
        <v>31</v>
      </c>
      <c r="D350" s="115">
        <v>20</v>
      </c>
      <c r="E350" s="114">
        <v>20</v>
      </c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</row>
    <row r="351" spans="2:35" s="116" customFormat="1" ht="27.75">
      <c r="B351" s="117"/>
      <c r="C351" s="114" t="s">
        <v>137</v>
      </c>
      <c r="D351" s="115">
        <v>5</v>
      </c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>
        <v>5</v>
      </c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</row>
    <row r="352" spans="2:35" s="116" customFormat="1" ht="27.75">
      <c r="B352" s="117"/>
      <c r="C352" s="114"/>
      <c r="D352" s="115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</row>
    <row r="353" spans="1:38" s="116" customFormat="1" ht="27.75">
      <c r="B353" s="117"/>
      <c r="C353" s="114" t="s">
        <v>4</v>
      </c>
      <c r="D353" s="115">
        <v>200</v>
      </c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>
        <v>200</v>
      </c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</row>
    <row r="354" spans="1:38" s="116" customFormat="1" ht="27.75">
      <c r="B354" s="117"/>
      <c r="C354" s="114" t="s">
        <v>38</v>
      </c>
      <c r="D354" s="115">
        <v>20</v>
      </c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>
        <v>20</v>
      </c>
      <c r="AF354" s="114"/>
      <c r="AG354" s="114"/>
      <c r="AH354" s="114"/>
      <c r="AI354" s="114"/>
    </row>
    <row r="355" spans="1:38" s="116" customFormat="1" ht="27.75">
      <c r="B355" s="117"/>
      <c r="C355" s="114" t="s">
        <v>41</v>
      </c>
      <c r="D355" s="115">
        <v>100</v>
      </c>
      <c r="E355" s="114"/>
      <c r="F355" s="114"/>
      <c r="G355" s="114"/>
      <c r="H355" s="114"/>
      <c r="I355" s="114"/>
      <c r="J355" s="114"/>
      <c r="K355" s="114"/>
      <c r="L355" s="114"/>
      <c r="M355" s="114"/>
      <c r="N355" s="114">
        <v>100</v>
      </c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</row>
    <row r="356" spans="1:38" s="116" customFormat="1" ht="27.75">
      <c r="B356" s="117"/>
      <c r="C356" s="114"/>
      <c r="D356" s="115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</row>
    <row r="357" spans="1:38" s="116" customFormat="1" ht="27.75">
      <c r="B357" s="117"/>
      <c r="C357" s="114" t="s">
        <v>481</v>
      </c>
      <c r="D357" s="115">
        <v>60</v>
      </c>
      <c r="E357" s="114"/>
      <c r="F357" s="114"/>
      <c r="G357" s="114"/>
      <c r="H357" s="114"/>
      <c r="I357" s="114"/>
      <c r="J357" s="114"/>
      <c r="K357" s="114"/>
      <c r="L357" s="114">
        <v>53.4</v>
      </c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>
        <v>4.8</v>
      </c>
      <c r="AD357" s="114">
        <v>1.8</v>
      </c>
      <c r="AE357" s="114"/>
      <c r="AF357" s="114"/>
      <c r="AG357" s="114"/>
      <c r="AH357" s="114"/>
      <c r="AI357" s="114"/>
    </row>
    <row r="358" spans="1:38" s="116" customFormat="1" ht="27.75">
      <c r="A358" s="116" t="s">
        <v>325</v>
      </c>
      <c r="B358" s="117" t="s">
        <v>120</v>
      </c>
      <c r="C358" s="114" t="s">
        <v>370</v>
      </c>
      <c r="D358" s="115">
        <v>180</v>
      </c>
      <c r="E358" s="114"/>
      <c r="F358" s="114"/>
      <c r="G358" s="114"/>
      <c r="H358" s="114"/>
      <c r="I358" s="114"/>
      <c r="J358" s="114">
        <v>14.4</v>
      </c>
      <c r="K358" s="114">
        <v>45</v>
      </c>
      <c r="L358" s="114">
        <v>16.2</v>
      </c>
      <c r="M358" s="114"/>
      <c r="N358" s="114"/>
      <c r="O358" s="114"/>
      <c r="P358" s="114"/>
      <c r="Q358" s="114"/>
      <c r="R358" s="114"/>
      <c r="S358" s="114"/>
      <c r="T358" s="114"/>
      <c r="U358" s="114"/>
      <c r="V358" s="114">
        <v>1.8</v>
      </c>
      <c r="W358" s="114"/>
      <c r="X358" s="114"/>
      <c r="Y358" s="114"/>
      <c r="Z358" s="114"/>
      <c r="AA358" s="114"/>
      <c r="AB358" s="114"/>
      <c r="AC358" s="114">
        <v>1.8</v>
      </c>
      <c r="AD358" s="114"/>
      <c r="AE358" s="114"/>
      <c r="AF358" s="114"/>
      <c r="AG358" s="114"/>
      <c r="AH358" s="114"/>
      <c r="AI358" s="114"/>
    </row>
    <row r="359" spans="1:38" s="116" customFormat="1" ht="27.75">
      <c r="A359" s="116" t="s">
        <v>499</v>
      </c>
      <c r="B359" s="117"/>
      <c r="C359" s="114" t="s">
        <v>368</v>
      </c>
      <c r="D359" s="115">
        <v>70</v>
      </c>
      <c r="E359" s="114">
        <v>20</v>
      </c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>
        <v>52</v>
      </c>
      <c r="R359" s="114"/>
      <c r="S359" s="114"/>
      <c r="T359" s="114"/>
      <c r="U359" s="114">
        <v>17</v>
      </c>
      <c r="V359" s="114"/>
      <c r="W359" s="114"/>
      <c r="X359" s="114"/>
      <c r="Y359" s="114"/>
      <c r="Z359" s="114"/>
      <c r="AA359" s="114"/>
      <c r="AB359" s="114"/>
      <c r="AC359" s="114">
        <v>4</v>
      </c>
      <c r="AD359" s="114"/>
      <c r="AE359" s="114"/>
      <c r="AF359" s="114"/>
      <c r="AG359" s="114"/>
      <c r="AH359" s="114"/>
      <c r="AI359" s="114"/>
    </row>
    <row r="360" spans="1:38" s="116" customFormat="1" ht="27.75">
      <c r="A360" s="116" t="s">
        <v>359</v>
      </c>
      <c r="B360" s="117"/>
      <c r="C360" s="114" t="s">
        <v>372</v>
      </c>
      <c r="D360" s="115">
        <v>130</v>
      </c>
      <c r="E360" s="114"/>
      <c r="F360" s="114">
        <v>1.3</v>
      </c>
      <c r="G360" s="114"/>
      <c r="H360" s="114"/>
      <c r="I360" s="114"/>
      <c r="J360" s="114"/>
      <c r="K360" s="114">
        <v>109.2</v>
      </c>
      <c r="L360" s="114">
        <v>22.6</v>
      </c>
      <c r="M360" s="114">
        <v>2.6</v>
      </c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>
        <v>9.6199999999999992</v>
      </c>
      <c r="AD360" s="114"/>
      <c r="AE360" s="114"/>
      <c r="AF360" s="114"/>
      <c r="AG360" s="114"/>
      <c r="AH360" s="114"/>
      <c r="AI360" s="114"/>
    </row>
    <row r="361" spans="1:38" s="116" customFormat="1" ht="27.75">
      <c r="B361" s="117" t="s">
        <v>388</v>
      </c>
      <c r="C361" s="118" t="s">
        <v>465</v>
      </c>
      <c r="D361" s="115">
        <v>200</v>
      </c>
      <c r="E361" s="114"/>
      <c r="F361" s="114"/>
      <c r="G361" s="114"/>
      <c r="H361" s="114"/>
      <c r="I361" s="114"/>
      <c r="J361" s="114"/>
      <c r="K361" s="114"/>
      <c r="L361" s="114"/>
      <c r="M361" s="114"/>
      <c r="N361" s="114">
        <v>40</v>
      </c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>
        <v>15</v>
      </c>
      <c r="AE361" s="114"/>
      <c r="AF361" s="114"/>
      <c r="AG361" s="114"/>
      <c r="AH361" s="114"/>
      <c r="AI361" s="114"/>
      <c r="AL361" s="116">
        <v>0.2</v>
      </c>
    </row>
    <row r="362" spans="1:38" s="116" customFormat="1" ht="27.75">
      <c r="B362" s="117"/>
      <c r="C362" s="118" t="s">
        <v>39</v>
      </c>
      <c r="D362" s="115">
        <v>60</v>
      </c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</row>
    <row r="363" spans="1:38" s="116" customFormat="1" ht="27.75">
      <c r="B363" s="117"/>
      <c r="C363" s="118"/>
      <c r="D363" s="115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</row>
    <row r="364" spans="1:38" s="116" customFormat="1" ht="27.75">
      <c r="B364" s="117"/>
      <c r="C364" s="118"/>
      <c r="D364" s="115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</row>
    <row r="365" spans="1:38" s="116" customFormat="1" ht="27.75">
      <c r="B365" s="117" t="s">
        <v>111</v>
      </c>
      <c r="C365" s="114" t="s">
        <v>129</v>
      </c>
      <c r="D365" s="115">
        <v>50</v>
      </c>
      <c r="E365" s="114">
        <v>6.8</v>
      </c>
      <c r="F365" s="114"/>
      <c r="G365" s="114"/>
      <c r="H365" s="114"/>
      <c r="I365" s="114"/>
      <c r="J365" s="114"/>
      <c r="K365" s="114"/>
      <c r="L365" s="114">
        <v>21.4</v>
      </c>
      <c r="M365" s="114"/>
      <c r="N365" s="114"/>
      <c r="O365" s="114"/>
      <c r="P365" s="114"/>
      <c r="Q365" s="114">
        <v>27.9</v>
      </c>
      <c r="R365" s="114"/>
      <c r="S365" s="114"/>
      <c r="T365" s="114"/>
      <c r="U365" s="114">
        <v>8.1999999999999993</v>
      </c>
      <c r="V365" s="114"/>
      <c r="W365" s="114"/>
      <c r="X365" s="114"/>
      <c r="Y365" s="114"/>
      <c r="Z365" s="114">
        <v>5</v>
      </c>
      <c r="AA365" s="114"/>
      <c r="AB365" s="114"/>
      <c r="AC365" s="114">
        <v>2.5</v>
      </c>
      <c r="AD365" s="114"/>
      <c r="AE365" s="114"/>
      <c r="AF365" s="114"/>
      <c r="AG365" s="114"/>
      <c r="AH365" s="114"/>
      <c r="AI365" s="114"/>
    </row>
    <row r="366" spans="1:38" s="116" customFormat="1" ht="27.75">
      <c r="B366" s="117"/>
      <c r="C366" s="114" t="s">
        <v>132</v>
      </c>
      <c r="D366" s="115">
        <v>150</v>
      </c>
      <c r="E366" s="114"/>
      <c r="F366" s="114">
        <v>2</v>
      </c>
      <c r="G366" s="114"/>
      <c r="H366" s="114"/>
      <c r="I366" s="114"/>
      <c r="J366" s="114"/>
      <c r="K366" s="114"/>
      <c r="L366" s="114">
        <v>191.5</v>
      </c>
      <c r="M366" s="114">
        <v>1.5</v>
      </c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>
        <v>5</v>
      </c>
      <c r="AD366" s="114">
        <v>5</v>
      </c>
      <c r="AE366" s="114"/>
      <c r="AF366" s="114"/>
      <c r="AG366" s="114"/>
      <c r="AH366" s="114"/>
      <c r="AI366" s="114"/>
    </row>
    <row r="367" spans="1:38" s="116" customFormat="1" ht="27.75">
      <c r="A367" s="116" t="s">
        <v>447</v>
      </c>
      <c r="B367" s="117" t="s">
        <v>371</v>
      </c>
      <c r="C367" s="114" t="s">
        <v>448</v>
      </c>
      <c r="D367" s="115" t="s">
        <v>449</v>
      </c>
      <c r="E367" s="114"/>
      <c r="F367" s="114"/>
      <c r="G367" s="114"/>
      <c r="H367" s="114"/>
      <c r="I367" s="114"/>
      <c r="J367" s="114"/>
      <c r="K367" s="114"/>
      <c r="L367" s="114"/>
      <c r="M367" s="114"/>
      <c r="N367" s="114">
        <v>7</v>
      </c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>
        <v>10</v>
      </c>
      <c r="AE367" s="114"/>
      <c r="AF367" s="114"/>
      <c r="AG367" s="114">
        <v>0.18</v>
      </c>
      <c r="AH367" s="114"/>
      <c r="AI367" s="114"/>
    </row>
    <row r="368" spans="1:38" s="116" customFormat="1" ht="27.75">
      <c r="B368" s="117"/>
      <c r="C368" s="114" t="s">
        <v>137</v>
      </c>
      <c r="D368" s="115">
        <v>10</v>
      </c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>
        <v>10</v>
      </c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</row>
    <row r="369" spans="2:35" s="116" customFormat="1" ht="27.75">
      <c r="B369" s="117"/>
      <c r="C369" s="114" t="s">
        <v>39</v>
      </c>
      <c r="D369" s="115">
        <v>30</v>
      </c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  <c r="AB369" s="115"/>
      <c r="AC369" s="115"/>
      <c r="AD369" s="115"/>
      <c r="AE369" s="115"/>
      <c r="AF369" s="115"/>
      <c r="AG369" s="115"/>
      <c r="AH369" s="115"/>
      <c r="AI369" s="115"/>
    </row>
    <row r="370" spans="2:35" s="116" customFormat="1" ht="27.75">
      <c r="B370" s="117"/>
      <c r="C370" s="114" t="s">
        <v>31</v>
      </c>
      <c r="D370" s="115">
        <v>20</v>
      </c>
      <c r="E370" s="115">
        <v>20</v>
      </c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</row>
    <row r="371" spans="2:35" s="116" customFormat="1" ht="27.75">
      <c r="B371" s="117"/>
      <c r="C371" s="114"/>
      <c r="D371" s="115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</row>
    <row r="372" spans="2:35" s="116" customFormat="1" ht="27.75">
      <c r="B372" s="117"/>
      <c r="C372" s="114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  <c r="AC372" s="115"/>
      <c r="AD372" s="115"/>
      <c r="AE372" s="115"/>
      <c r="AF372" s="115"/>
      <c r="AG372" s="115"/>
      <c r="AH372" s="115"/>
      <c r="AI372" s="115"/>
    </row>
    <row r="373" spans="2:35" s="116" customFormat="1" ht="27.75">
      <c r="B373" s="117"/>
      <c r="C373" s="114" t="s">
        <v>48</v>
      </c>
      <c r="D373" s="115">
        <v>180</v>
      </c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>
        <v>180</v>
      </c>
      <c r="V373" s="115"/>
      <c r="W373" s="115"/>
      <c r="X373" s="115"/>
      <c r="Y373" s="115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</row>
    <row r="374" spans="2:35" s="116" customFormat="1" ht="27.75">
      <c r="B374" s="117"/>
      <c r="C374" s="114" t="s">
        <v>31</v>
      </c>
      <c r="D374" s="115">
        <v>20</v>
      </c>
      <c r="E374" s="114">
        <v>20</v>
      </c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</row>
    <row r="375" spans="2:35" s="116" customFormat="1" ht="27.75">
      <c r="B375" s="119"/>
      <c r="C375" s="114" t="s">
        <v>35</v>
      </c>
      <c r="D375" s="115">
        <v>10</v>
      </c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</row>
    <row r="376" spans="2:35" ht="26.25">
      <c r="B376" s="110"/>
      <c r="C376" s="120" t="s">
        <v>138</v>
      </c>
      <c r="D376" s="121">
        <f>D362+D369</f>
        <v>90</v>
      </c>
      <c r="E376" s="121">
        <f>SUM(E347:E375)</f>
        <v>86.8</v>
      </c>
      <c r="F376" s="121">
        <f t="shared" ref="F376:AI376" si="11">SUM(F347:F375)</f>
        <v>3.3</v>
      </c>
      <c r="G376" s="121">
        <f t="shared" si="11"/>
        <v>0</v>
      </c>
      <c r="H376" s="121">
        <f t="shared" si="11"/>
        <v>0</v>
      </c>
      <c r="I376" s="121">
        <f t="shared" si="11"/>
        <v>35.78</v>
      </c>
      <c r="J376" s="121">
        <f t="shared" si="11"/>
        <v>14.4</v>
      </c>
      <c r="K376" s="121">
        <f t="shared" si="11"/>
        <v>154.19999999999999</v>
      </c>
      <c r="L376" s="121">
        <f t="shared" si="11"/>
        <v>305.10000000000002</v>
      </c>
      <c r="M376" s="121">
        <f t="shared" si="11"/>
        <v>4.0999999999999996</v>
      </c>
      <c r="N376" s="121">
        <f t="shared" si="11"/>
        <v>147</v>
      </c>
      <c r="O376" s="121">
        <f t="shared" si="11"/>
        <v>0</v>
      </c>
      <c r="P376" s="121">
        <f t="shared" si="11"/>
        <v>200</v>
      </c>
      <c r="Q376" s="121">
        <f t="shared" si="11"/>
        <v>79.900000000000006</v>
      </c>
      <c r="R376" s="121">
        <f t="shared" si="11"/>
        <v>0</v>
      </c>
      <c r="S376" s="121">
        <f t="shared" si="11"/>
        <v>0</v>
      </c>
      <c r="T376" s="121">
        <f t="shared" si="11"/>
        <v>0</v>
      </c>
      <c r="U376" s="121">
        <f t="shared" si="11"/>
        <v>412.95</v>
      </c>
      <c r="V376" s="121">
        <f t="shared" si="11"/>
        <v>23.55</v>
      </c>
      <c r="W376" s="121">
        <f t="shared" si="11"/>
        <v>0</v>
      </c>
      <c r="X376" s="121">
        <f t="shared" si="11"/>
        <v>0</v>
      </c>
      <c r="Y376" s="121">
        <f t="shared" si="11"/>
        <v>10</v>
      </c>
      <c r="Z376" s="121">
        <f t="shared" si="11"/>
        <v>54</v>
      </c>
      <c r="AA376" s="121">
        <f t="shared" si="11"/>
        <v>0</v>
      </c>
      <c r="AB376" s="121">
        <f t="shared" si="11"/>
        <v>0</v>
      </c>
      <c r="AC376" s="121">
        <f t="shared" si="11"/>
        <v>27.72</v>
      </c>
      <c r="AD376" s="121">
        <f t="shared" si="11"/>
        <v>49.05</v>
      </c>
      <c r="AE376" s="121">
        <f t="shared" si="11"/>
        <v>20</v>
      </c>
      <c r="AF376" s="121">
        <f t="shared" si="11"/>
        <v>0</v>
      </c>
      <c r="AG376" s="121">
        <f t="shared" si="11"/>
        <v>0.18</v>
      </c>
      <c r="AH376" s="121">
        <f t="shared" si="11"/>
        <v>5.4</v>
      </c>
      <c r="AI376" s="121">
        <f t="shared" si="11"/>
        <v>0</v>
      </c>
    </row>
    <row r="377" spans="2:35" ht="26.25">
      <c r="B377" s="105"/>
      <c r="C377" s="105"/>
      <c r="D377" s="105"/>
      <c r="E377" s="105"/>
      <c r="F377" s="105" t="s">
        <v>158</v>
      </c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</row>
    <row r="378" spans="2:35" ht="26.25">
      <c r="B378" s="110" t="s">
        <v>73</v>
      </c>
      <c r="C378" s="110" t="s">
        <v>74</v>
      </c>
      <c r="D378" s="110" t="s">
        <v>75</v>
      </c>
      <c r="E378" s="110"/>
      <c r="F378" s="110"/>
      <c r="G378" s="110" t="s">
        <v>76</v>
      </c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  <c r="AG378" s="110"/>
      <c r="AH378" s="110"/>
      <c r="AI378" s="110"/>
    </row>
    <row r="379" spans="2:35" ht="26.25">
      <c r="B379" s="111" t="s">
        <v>77</v>
      </c>
      <c r="C379" s="112" t="s">
        <v>78</v>
      </c>
      <c r="D379" s="110" t="s">
        <v>79</v>
      </c>
      <c r="E379" s="110" t="s">
        <v>80</v>
      </c>
      <c r="F379" s="110" t="s">
        <v>81</v>
      </c>
      <c r="G379" s="110" t="s">
        <v>82</v>
      </c>
      <c r="H379" s="110" t="s">
        <v>83</v>
      </c>
      <c r="I379" s="110" t="s">
        <v>84</v>
      </c>
      <c r="J379" s="110" t="s">
        <v>85</v>
      </c>
      <c r="K379" s="110" t="s">
        <v>86</v>
      </c>
      <c r="L379" s="110" t="s">
        <v>87</v>
      </c>
      <c r="M379" s="110" t="s">
        <v>88</v>
      </c>
      <c r="N379" s="110" t="s">
        <v>41</v>
      </c>
      <c r="O379" s="110" t="s">
        <v>89</v>
      </c>
      <c r="P379" s="110" t="s">
        <v>90</v>
      </c>
      <c r="Q379" s="110" t="s">
        <v>91</v>
      </c>
      <c r="R379" s="110" t="s">
        <v>92</v>
      </c>
      <c r="S379" s="110" t="s">
        <v>93</v>
      </c>
      <c r="T379" s="110" t="s">
        <v>94</v>
      </c>
      <c r="U379" s="110" t="s">
        <v>95</v>
      </c>
      <c r="V379" s="110" t="s">
        <v>96</v>
      </c>
      <c r="W379" s="110" t="s">
        <v>97</v>
      </c>
      <c r="X379" s="110" t="s">
        <v>98</v>
      </c>
      <c r="Y379" s="110" t="s">
        <v>99</v>
      </c>
      <c r="Z379" s="110" t="s">
        <v>100</v>
      </c>
      <c r="AA379" s="110" t="s">
        <v>101</v>
      </c>
      <c r="AB379" s="110" t="s">
        <v>102</v>
      </c>
      <c r="AC379" s="110" t="s">
        <v>103</v>
      </c>
      <c r="AD379" s="110" t="s">
        <v>104</v>
      </c>
      <c r="AE379" s="110" t="s">
        <v>136</v>
      </c>
      <c r="AF379" s="110" t="s">
        <v>105</v>
      </c>
      <c r="AG379" s="110" t="s">
        <v>106</v>
      </c>
      <c r="AH379" s="110" t="s">
        <v>107</v>
      </c>
      <c r="AI379" s="110" t="s">
        <v>108</v>
      </c>
    </row>
    <row r="380" spans="2:35" s="116" customFormat="1" ht="27.75">
      <c r="B380" s="117">
        <v>2</v>
      </c>
      <c r="C380" s="114" t="s">
        <v>118</v>
      </c>
      <c r="D380" s="115" t="s">
        <v>119</v>
      </c>
      <c r="E380" s="114"/>
      <c r="F380" s="114">
        <v>17</v>
      </c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>
        <v>5</v>
      </c>
      <c r="W380" s="114">
        <v>117</v>
      </c>
      <c r="X380" s="114"/>
      <c r="Y380" s="114"/>
      <c r="Z380" s="114">
        <v>9</v>
      </c>
      <c r="AA380" s="114"/>
      <c r="AB380" s="114"/>
      <c r="AC380" s="114"/>
      <c r="AD380" s="114">
        <v>9</v>
      </c>
      <c r="AE380" s="114"/>
      <c r="AF380" s="114"/>
      <c r="AG380" s="114"/>
      <c r="AH380" s="114"/>
      <c r="AI380" s="114"/>
    </row>
    <row r="381" spans="2:35" s="116" customFormat="1" ht="27.75">
      <c r="B381" s="117" t="s">
        <v>388</v>
      </c>
      <c r="C381" s="114" t="s">
        <v>439</v>
      </c>
      <c r="D381" s="115">
        <v>200</v>
      </c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>
        <v>150</v>
      </c>
      <c r="V381" s="114"/>
      <c r="W381" s="114"/>
      <c r="X381" s="114"/>
      <c r="Y381" s="114"/>
      <c r="Z381" s="114"/>
      <c r="AA381" s="114"/>
      <c r="AB381" s="114"/>
      <c r="AC381" s="114"/>
      <c r="AD381" s="114">
        <v>13</v>
      </c>
      <c r="AE381" s="114"/>
      <c r="AF381" s="114"/>
      <c r="AG381" s="114"/>
      <c r="AH381" s="114"/>
      <c r="AI381" s="114">
        <v>4</v>
      </c>
    </row>
    <row r="382" spans="2:35" s="116" customFormat="1" ht="27.75">
      <c r="B382" s="117"/>
      <c r="C382" s="114" t="s">
        <v>31</v>
      </c>
      <c r="D382" s="115">
        <v>15</v>
      </c>
      <c r="E382" s="114">
        <v>15</v>
      </c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</row>
    <row r="383" spans="2:35" s="116" customFormat="1" ht="27.75">
      <c r="B383" s="117"/>
      <c r="C383" s="114" t="s">
        <v>137</v>
      </c>
      <c r="D383" s="115">
        <v>5</v>
      </c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>
        <v>5</v>
      </c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</row>
    <row r="384" spans="2:35" s="116" customFormat="1" ht="27.75">
      <c r="B384" s="117"/>
      <c r="C384" s="114"/>
      <c r="D384" s="115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</row>
    <row r="385" spans="2:37" s="116" customFormat="1" ht="27.75">
      <c r="B385" s="117"/>
      <c r="C385" s="114" t="s">
        <v>53</v>
      </c>
      <c r="D385" s="115">
        <v>200</v>
      </c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>
        <v>200</v>
      </c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</row>
    <row r="386" spans="2:37" s="116" customFormat="1" ht="27.75">
      <c r="B386" s="117" t="s">
        <v>388</v>
      </c>
      <c r="C386" s="114" t="s">
        <v>431</v>
      </c>
      <c r="D386" s="115">
        <v>100</v>
      </c>
      <c r="E386" s="114">
        <v>2.5</v>
      </c>
      <c r="F386" s="114">
        <v>22</v>
      </c>
      <c r="G386" s="114"/>
      <c r="H386" s="114"/>
      <c r="I386" s="114"/>
      <c r="J386" s="114"/>
      <c r="K386" s="114"/>
      <c r="L386" s="114"/>
      <c r="M386" s="114"/>
      <c r="N386" s="114">
        <v>50</v>
      </c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>
        <v>26</v>
      </c>
      <c r="AA386" s="114"/>
      <c r="AB386" s="114"/>
      <c r="AC386" s="114">
        <v>2.5</v>
      </c>
      <c r="AD386" s="114">
        <v>26.8</v>
      </c>
      <c r="AE386" s="114"/>
      <c r="AF386" s="114"/>
      <c r="AG386" s="114"/>
      <c r="AH386" s="114"/>
      <c r="AI386" s="114"/>
    </row>
    <row r="387" spans="2:37" s="116" customFormat="1" ht="27.75">
      <c r="B387" s="117"/>
      <c r="C387" s="114" t="s">
        <v>41</v>
      </c>
      <c r="D387" s="115">
        <v>130</v>
      </c>
      <c r="E387" s="114"/>
      <c r="F387" s="114"/>
      <c r="G387" s="114"/>
      <c r="H387" s="114"/>
      <c r="I387" s="114"/>
      <c r="J387" s="114"/>
      <c r="K387" s="114"/>
      <c r="L387" s="114"/>
      <c r="M387" s="114"/>
      <c r="N387" s="114">
        <v>130</v>
      </c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</row>
    <row r="388" spans="2:37" s="116" customFormat="1" ht="27.75">
      <c r="B388" s="117"/>
      <c r="C388" s="114"/>
      <c r="D388" s="115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</row>
    <row r="389" spans="2:37" s="116" customFormat="1" ht="27.75">
      <c r="B389" s="117"/>
      <c r="C389" s="114" t="s">
        <v>464</v>
      </c>
      <c r="D389" s="115">
        <v>50</v>
      </c>
      <c r="E389" s="114"/>
      <c r="F389" s="114"/>
      <c r="G389" s="114"/>
      <c r="H389" s="114"/>
      <c r="I389" s="114"/>
      <c r="J389" s="114"/>
      <c r="K389" s="114"/>
      <c r="L389" s="114">
        <v>50</v>
      </c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</row>
    <row r="390" spans="2:37" s="116" customFormat="1" ht="27.75">
      <c r="B390" s="117" t="s">
        <v>120</v>
      </c>
      <c r="C390" s="114" t="s">
        <v>363</v>
      </c>
      <c r="D390" s="115" t="s">
        <v>45</v>
      </c>
      <c r="E390" s="114"/>
      <c r="F390" s="114"/>
      <c r="G390" s="114"/>
      <c r="H390" s="114"/>
      <c r="I390" s="114"/>
      <c r="J390" s="114"/>
      <c r="K390" s="114">
        <v>16</v>
      </c>
      <c r="L390" s="114">
        <v>66</v>
      </c>
      <c r="M390" s="114">
        <v>2</v>
      </c>
      <c r="N390" s="114"/>
      <c r="O390" s="114"/>
      <c r="P390" s="114"/>
      <c r="Q390" s="114"/>
      <c r="R390" s="114"/>
      <c r="S390" s="114"/>
      <c r="T390" s="114"/>
      <c r="U390" s="114"/>
      <c r="V390" s="114">
        <v>2</v>
      </c>
      <c r="W390" s="114"/>
      <c r="X390" s="114">
        <v>4</v>
      </c>
      <c r="Y390" s="114"/>
      <c r="Z390" s="114"/>
      <c r="AA390" s="114"/>
      <c r="AB390" s="114"/>
      <c r="AC390" s="114">
        <v>2</v>
      </c>
      <c r="AD390" s="114">
        <v>2</v>
      </c>
      <c r="AE390" s="114"/>
      <c r="AF390" s="114"/>
      <c r="AG390" s="114"/>
      <c r="AH390" s="114"/>
      <c r="AI390" s="114"/>
    </row>
    <row r="391" spans="2:37" s="116" customFormat="1" ht="27.75">
      <c r="B391" s="117" t="s">
        <v>417</v>
      </c>
      <c r="C391" s="118" t="s">
        <v>511</v>
      </c>
      <c r="D391" s="115" t="s">
        <v>119</v>
      </c>
      <c r="E391" s="114"/>
      <c r="F391" s="114">
        <v>2.9</v>
      </c>
      <c r="G391" s="114"/>
      <c r="H391" s="114"/>
      <c r="I391" s="114"/>
      <c r="J391" s="114"/>
      <c r="K391" s="114">
        <v>130</v>
      </c>
      <c r="L391" s="114">
        <v>11.5</v>
      </c>
      <c r="M391" s="114"/>
      <c r="N391" s="114"/>
      <c r="O391" s="114"/>
      <c r="P391" s="114"/>
      <c r="Q391" s="114">
        <v>42.7</v>
      </c>
      <c r="R391" s="114"/>
      <c r="S391" s="114"/>
      <c r="T391" s="114"/>
      <c r="U391" s="114"/>
      <c r="V391" s="114">
        <v>5</v>
      </c>
      <c r="W391" s="114"/>
      <c r="X391" s="114"/>
      <c r="Y391" s="114"/>
      <c r="Z391" s="114"/>
      <c r="AA391" s="114"/>
      <c r="AB391" s="114"/>
      <c r="AC391" s="114">
        <v>5</v>
      </c>
      <c r="AD391" s="114"/>
      <c r="AE391" s="114"/>
      <c r="AF391" s="114"/>
      <c r="AG391" s="114"/>
      <c r="AH391" s="114"/>
      <c r="AI391" s="114"/>
      <c r="AK391" s="116">
        <v>2.2999999999999998</v>
      </c>
    </row>
    <row r="392" spans="2:37" s="116" customFormat="1" ht="27.75">
      <c r="B392" s="117"/>
      <c r="C392" s="118" t="s">
        <v>52</v>
      </c>
      <c r="D392" s="115">
        <v>200</v>
      </c>
      <c r="E392" s="114"/>
      <c r="F392" s="114"/>
      <c r="G392" s="114">
        <v>10</v>
      </c>
      <c r="H392" s="114"/>
      <c r="I392" s="114"/>
      <c r="J392" s="114"/>
      <c r="K392" s="114"/>
      <c r="L392" s="114"/>
      <c r="M392" s="114"/>
      <c r="N392" s="114"/>
      <c r="O392" s="114"/>
      <c r="P392" s="114">
        <v>60</v>
      </c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>
        <v>20</v>
      </c>
      <c r="AE392" s="114"/>
      <c r="AF392" s="114"/>
      <c r="AG392" s="114"/>
      <c r="AH392" s="114"/>
      <c r="AI392" s="114"/>
    </row>
    <row r="393" spans="2:37" s="116" customFormat="1" ht="27.75">
      <c r="B393" s="117"/>
      <c r="C393" s="118" t="s">
        <v>39</v>
      </c>
      <c r="D393" s="115">
        <v>60</v>
      </c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</row>
    <row r="394" spans="2:37" s="116" customFormat="1" ht="27.75">
      <c r="B394" s="117"/>
      <c r="C394" s="118"/>
      <c r="D394" s="115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</row>
    <row r="395" spans="2:37" s="116" customFormat="1" ht="27.75">
      <c r="B395" s="117"/>
      <c r="C395" s="118"/>
      <c r="D395" s="115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</row>
    <row r="396" spans="2:37" s="116" customFormat="1" ht="27.75">
      <c r="B396" s="117" t="s">
        <v>122</v>
      </c>
      <c r="C396" s="114" t="s">
        <v>124</v>
      </c>
      <c r="D396" s="115">
        <v>50</v>
      </c>
      <c r="E396" s="114">
        <v>9.3000000000000007</v>
      </c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>
        <v>37.1</v>
      </c>
      <c r="R396" s="114"/>
      <c r="S396" s="114"/>
      <c r="T396" s="114"/>
      <c r="U396" s="114">
        <v>11.1</v>
      </c>
      <c r="V396" s="114">
        <v>2.1</v>
      </c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</row>
    <row r="397" spans="2:37" s="116" customFormat="1" ht="27.75">
      <c r="B397" s="114"/>
      <c r="C397" s="114" t="s">
        <v>54</v>
      </c>
      <c r="D397" s="115">
        <v>130</v>
      </c>
      <c r="E397" s="114"/>
      <c r="F397" s="114"/>
      <c r="G397" s="114"/>
      <c r="H397" s="114"/>
      <c r="I397" s="114">
        <v>28.3</v>
      </c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>
        <v>3.5</v>
      </c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</row>
    <row r="398" spans="2:37" s="116" customFormat="1" ht="27.75">
      <c r="B398" s="117"/>
      <c r="C398" s="114" t="s">
        <v>364</v>
      </c>
      <c r="D398" s="115">
        <v>200</v>
      </c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>
        <v>32</v>
      </c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>
        <v>13</v>
      </c>
      <c r="AE398" s="114"/>
      <c r="AF398" s="114"/>
      <c r="AG398" s="114"/>
      <c r="AH398" s="114"/>
      <c r="AI398" s="114"/>
    </row>
    <row r="399" spans="2:37" s="116" customFormat="1" ht="27.75">
      <c r="B399" s="117"/>
      <c r="C399" s="114" t="s">
        <v>39</v>
      </c>
      <c r="D399" s="115">
        <v>30</v>
      </c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</row>
    <row r="400" spans="2:37" s="116" customFormat="1" ht="27.75">
      <c r="B400" s="117"/>
      <c r="C400" s="114" t="s">
        <v>31</v>
      </c>
      <c r="D400" s="115">
        <v>30</v>
      </c>
      <c r="E400" s="114">
        <v>30</v>
      </c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</row>
    <row r="401" spans="2:37" s="116" customFormat="1" ht="27.75">
      <c r="B401" s="117"/>
      <c r="C401" s="114"/>
      <c r="D401" s="115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</row>
    <row r="402" spans="2:37" s="116" customFormat="1" ht="27.75">
      <c r="B402" s="117"/>
      <c r="C402" s="114" t="s">
        <v>48</v>
      </c>
      <c r="D402" s="115">
        <v>180</v>
      </c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>
        <v>180</v>
      </c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</row>
    <row r="403" spans="2:37" s="116" customFormat="1" ht="27.75">
      <c r="B403" s="117"/>
      <c r="C403" s="114" t="s">
        <v>31</v>
      </c>
      <c r="D403" s="115">
        <v>25</v>
      </c>
      <c r="E403" s="114">
        <v>25</v>
      </c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</row>
    <row r="404" spans="2:37" s="116" customFormat="1" ht="27.75">
      <c r="B404" s="119"/>
      <c r="C404" s="114" t="s">
        <v>35</v>
      </c>
      <c r="D404" s="115">
        <v>15</v>
      </c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</row>
    <row r="405" spans="2:37" ht="26.25">
      <c r="B405" s="110"/>
      <c r="C405" s="120" t="s">
        <v>138</v>
      </c>
      <c r="D405" s="121">
        <f>D393+D399</f>
        <v>90</v>
      </c>
      <c r="E405" s="121">
        <f>SUM(E380:E404)</f>
        <v>81.8</v>
      </c>
      <c r="F405" s="121">
        <f t="shared" ref="F405:AI405" si="12">SUM(F380:F404)</f>
        <v>41.9</v>
      </c>
      <c r="G405" s="121">
        <f t="shared" si="12"/>
        <v>10</v>
      </c>
      <c r="H405" s="121">
        <f t="shared" si="12"/>
        <v>0</v>
      </c>
      <c r="I405" s="121">
        <f t="shared" si="12"/>
        <v>28.3</v>
      </c>
      <c r="J405" s="121">
        <f t="shared" si="12"/>
        <v>0</v>
      </c>
      <c r="K405" s="121">
        <f t="shared" si="12"/>
        <v>146</v>
      </c>
      <c r="L405" s="121">
        <f t="shared" si="12"/>
        <v>127.5</v>
      </c>
      <c r="M405" s="121">
        <f t="shared" si="12"/>
        <v>2</v>
      </c>
      <c r="N405" s="121">
        <f t="shared" si="12"/>
        <v>180</v>
      </c>
      <c r="O405" s="121">
        <f t="shared" si="12"/>
        <v>32</v>
      </c>
      <c r="P405" s="121">
        <f t="shared" si="12"/>
        <v>60</v>
      </c>
      <c r="Q405" s="121">
        <f t="shared" si="12"/>
        <v>79.800000000000011</v>
      </c>
      <c r="R405" s="121">
        <f t="shared" si="12"/>
        <v>0</v>
      </c>
      <c r="S405" s="121">
        <f t="shared" si="12"/>
        <v>0</v>
      </c>
      <c r="T405" s="121">
        <f t="shared" si="12"/>
        <v>0</v>
      </c>
      <c r="U405" s="121">
        <f t="shared" si="12"/>
        <v>541.1</v>
      </c>
      <c r="V405" s="121">
        <f t="shared" si="12"/>
        <v>22.6</v>
      </c>
      <c r="W405" s="121">
        <f t="shared" si="12"/>
        <v>117</v>
      </c>
      <c r="X405" s="121">
        <f t="shared" si="12"/>
        <v>4</v>
      </c>
      <c r="Y405" s="121">
        <f t="shared" si="12"/>
        <v>0</v>
      </c>
      <c r="Z405" s="121">
        <f t="shared" si="12"/>
        <v>35</v>
      </c>
      <c r="AA405" s="121">
        <f t="shared" si="12"/>
        <v>0</v>
      </c>
      <c r="AB405" s="121">
        <f t="shared" si="12"/>
        <v>0</v>
      </c>
      <c r="AC405" s="121">
        <f t="shared" si="12"/>
        <v>9.5</v>
      </c>
      <c r="AD405" s="121">
        <f t="shared" si="12"/>
        <v>83.8</v>
      </c>
      <c r="AE405" s="121">
        <f t="shared" si="12"/>
        <v>0</v>
      </c>
      <c r="AF405" s="121">
        <f t="shared" si="12"/>
        <v>0</v>
      </c>
      <c r="AG405" s="121">
        <f t="shared" si="12"/>
        <v>0</v>
      </c>
      <c r="AH405" s="121">
        <f t="shared" si="12"/>
        <v>0</v>
      </c>
      <c r="AI405" s="121">
        <f t="shared" si="12"/>
        <v>4</v>
      </c>
    </row>
    <row r="406" spans="2:37" ht="26.25">
      <c r="B406" s="105"/>
      <c r="C406" s="105"/>
      <c r="D406" s="105"/>
      <c r="E406" s="105"/>
      <c r="F406" s="105" t="s">
        <v>159</v>
      </c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</row>
    <row r="407" spans="2:37" ht="26.25">
      <c r="B407" s="110" t="s">
        <v>73</v>
      </c>
      <c r="C407" s="110" t="s">
        <v>74</v>
      </c>
      <c r="D407" s="110" t="s">
        <v>75</v>
      </c>
      <c r="E407" s="110"/>
      <c r="F407" s="110"/>
      <c r="G407" s="110" t="s">
        <v>76</v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  <c r="AA407" s="110"/>
      <c r="AB407" s="110"/>
      <c r="AC407" s="110"/>
      <c r="AD407" s="110"/>
      <c r="AE407" s="110"/>
      <c r="AF407" s="110"/>
      <c r="AG407" s="110"/>
      <c r="AH407" s="110"/>
      <c r="AI407" s="110"/>
    </row>
    <row r="408" spans="2:37" ht="26.25">
      <c r="B408" s="111" t="s">
        <v>77</v>
      </c>
      <c r="C408" s="112" t="s">
        <v>78</v>
      </c>
      <c r="D408" s="110" t="s">
        <v>79</v>
      </c>
      <c r="E408" s="110" t="s">
        <v>80</v>
      </c>
      <c r="F408" s="110" t="s">
        <v>81</v>
      </c>
      <c r="G408" s="110" t="s">
        <v>82</v>
      </c>
      <c r="H408" s="110" t="s">
        <v>83</v>
      </c>
      <c r="I408" s="110" t="s">
        <v>84</v>
      </c>
      <c r="J408" s="110" t="s">
        <v>85</v>
      </c>
      <c r="K408" s="110" t="s">
        <v>86</v>
      </c>
      <c r="L408" s="110" t="s">
        <v>87</v>
      </c>
      <c r="M408" s="110" t="s">
        <v>88</v>
      </c>
      <c r="N408" s="110" t="s">
        <v>41</v>
      </c>
      <c r="O408" s="110" t="s">
        <v>89</v>
      </c>
      <c r="P408" s="110" t="s">
        <v>90</v>
      </c>
      <c r="Q408" s="110" t="s">
        <v>91</v>
      </c>
      <c r="R408" s="110" t="s">
        <v>92</v>
      </c>
      <c r="S408" s="110" t="s">
        <v>93</v>
      </c>
      <c r="T408" s="110" t="s">
        <v>94</v>
      </c>
      <c r="U408" s="110" t="s">
        <v>95</v>
      </c>
      <c r="V408" s="110" t="s">
        <v>96</v>
      </c>
      <c r="W408" s="110" t="s">
        <v>97</v>
      </c>
      <c r="X408" s="110" t="s">
        <v>98</v>
      </c>
      <c r="Y408" s="110" t="s">
        <v>99</v>
      </c>
      <c r="Z408" s="110" t="s">
        <v>100</v>
      </c>
      <c r="AA408" s="110" t="s">
        <v>101</v>
      </c>
      <c r="AB408" s="110" t="s">
        <v>102</v>
      </c>
      <c r="AC408" s="110" t="s">
        <v>103</v>
      </c>
      <c r="AD408" s="110" t="s">
        <v>104</v>
      </c>
      <c r="AE408" s="110" t="s">
        <v>136</v>
      </c>
      <c r="AF408" s="110" t="s">
        <v>105</v>
      </c>
      <c r="AG408" s="110" t="s">
        <v>106</v>
      </c>
      <c r="AH408" s="110" t="s">
        <v>107</v>
      </c>
      <c r="AI408" s="110"/>
    </row>
    <row r="409" spans="2:37" s="116" customFormat="1" ht="27.75">
      <c r="B409" s="117" t="s">
        <v>488</v>
      </c>
      <c r="C409" s="114" t="s">
        <v>489</v>
      </c>
      <c r="D409" s="115">
        <v>100</v>
      </c>
      <c r="E409" s="114">
        <v>2.33</v>
      </c>
      <c r="F409" s="114"/>
      <c r="G409" s="114"/>
      <c r="H409" s="114"/>
      <c r="I409" s="114">
        <v>40</v>
      </c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>
        <v>29.33</v>
      </c>
      <c r="V409" s="114"/>
      <c r="W409" s="114"/>
      <c r="X409" s="114">
        <v>13.33</v>
      </c>
      <c r="Y409" s="114"/>
      <c r="Z409" s="114">
        <v>6.67</v>
      </c>
      <c r="AA409" s="114"/>
      <c r="AB409" s="114"/>
      <c r="AC409" s="114">
        <v>5</v>
      </c>
      <c r="AD409" s="114">
        <v>14.13</v>
      </c>
      <c r="AE409" s="114"/>
      <c r="AF409" s="114"/>
      <c r="AG409" s="114"/>
      <c r="AH409" s="114"/>
      <c r="AI409" s="114">
        <v>2</v>
      </c>
      <c r="AK409" s="116">
        <v>0.47</v>
      </c>
    </row>
    <row r="410" spans="2:37" s="116" customFormat="1" ht="27.75">
      <c r="B410" s="117"/>
      <c r="C410" s="114" t="s">
        <v>43</v>
      </c>
      <c r="D410" s="115">
        <v>180</v>
      </c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>
        <v>90</v>
      </c>
      <c r="V410" s="114"/>
      <c r="W410" s="114"/>
      <c r="X410" s="114"/>
      <c r="Y410" s="114"/>
      <c r="Z410" s="114"/>
      <c r="AA410" s="114"/>
      <c r="AB410" s="114"/>
      <c r="AC410" s="114"/>
      <c r="AD410" s="114">
        <v>13.5</v>
      </c>
      <c r="AE410" s="114"/>
      <c r="AF410" s="114"/>
      <c r="AG410" s="114"/>
      <c r="AH410" s="114">
        <v>5.4</v>
      </c>
      <c r="AI410" s="114"/>
    </row>
    <row r="411" spans="2:37" s="116" customFormat="1" ht="27.75">
      <c r="B411" s="117"/>
      <c r="C411" s="114" t="s">
        <v>31</v>
      </c>
      <c r="D411" s="115">
        <v>30</v>
      </c>
      <c r="E411" s="114">
        <v>30</v>
      </c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</row>
    <row r="412" spans="2:37" s="116" customFormat="1" ht="27.75">
      <c r="B412" s="117"/>
      <c r="C412" s="114" t="s">
        <v>137</v>
      </c>
      <c r="D412" s="115">
        <v>10</v>
      </c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>
        <v>10</v>
      </c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</row>
    <row r="413" spans="2:37" s="116" customFormat="1" ht="27.75">
      <c r="B413" s="117"/>
      <c r="C413" s="114"/>
      <c r="D413" s="115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</row>
    <row r="414" spans="2:37" s="116" customFormat="1" ht="27.75">
      <c r="B414" s="117"/>
      <c r="C414" s="114" t="s">
        <v>53</v>
      </c>
      <c r="D414" s="115">
        <v>200</v>
      </c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>
        <v>200</v>
      </c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</row>
    <row r="415" spans="2:37" s="116" customFormat="1" ht="27.75">
      <c r="B415" s="117" t="s">
        <v>397</v>
      </c>
      <c r="C415" s="114" t="s">
        <v>406</v>
      </c>
      <c r="D415" s="115">
        <v>50</v>
      </c>
      <c r="E415" s="114">
        <v>30</v>
      </c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>
        <v>25</v>
      </c>
      <c r="V415" s="114">
        <v>5</v>
      </c>
      <c r="W415" s="114"/>
      <c r="X415" s="114"/>
      <c r="Y415" s="114"/>
      <c r="Z415" s="114">
        <v>8</v>
      </c>
      <c r="AA415" s="114"/>
      <c r="AB415" s="114"/>
      <c r="AC415" s="114"/>
      <c r="AD415" s="114">
        <v>3</v>
      </c>
      <c r="AE415" s="114"/>
      <c r="AF415" s="114"/>
      <c r="AG415" s="114"/>
      <c r="AH415" s="114"/>
      <c r="AI415" s="114"/>
    </row>
    <row r="416" spans="2:37" s="116" customFormat="1" ht="27.75">
      <c r="B416" s="117"/>
      <c r="C416" s="114"/>
      <c r="D416" s="115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</row>
    <row r="417" spans="1:35" s="116" customFormat="1" ht="27.75">
      <c r="A417" s="116" t="s">
        <v>458</v>
      </c>
      <c r="B417" s="117"/>
      <c r="C417" s="114" t="s">
        <v>483</v>
      </c>
      <c r="D417" s="115">
        <v>60</v>
      </c>
      <c r="E417" s="114"/>
      <c r="F417" s="114"/>
      <c r="G417" s="114"/>
      <c r="H417" s="114"/>
      <c r="I417" s="114"/>
      <c r="J417" s="114"/>
      <c r="K417" s="114"/>
      <c r="L417" s="114">
        <v>45</v>
      </c>
      <c r="M417" s="114"/>
      <c r="N417" s="114">
        <v>10.199999999999999</v>
      </c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>
        <v>5.4</v>
      </c>
      <c r="AD417" s="114"/>
      <c r="AE417" s="114"/>
      <c r="AF417" s="114"/>
      <c r="AG417" s="114"/>
      <c r="AH417" s="114"/>
      <c r="AI417" s="114"/>
    </row>
    <row r="418" spans="1:35" s="116" customFormat="1" ht="27.75">
      <c r="B418" s="117" t="s">
        <v>120</v>
      </c>
      <c r="C418" s="114" t="s">
        <v>366</v>
      </c>
      <c r="D418" s="115" t="s">
        <v>45</v>
      </c>
      <c r="E418" s="114"/>
      <c r="F418" s="114"/>
      <c r="G418" s="114"/>
      <c r="H418" s="114"/>
      <c r="I418" s="114"/>
      <c r="J418" s="114"/>
      <c r="K418" s="114">
        <v>30</v>
      </c>
      <c r="L418" s="114">
        <v>66</v>
      </c>
      <c r="M418" s="114"/>
      <c r="N418" s="114"/>
      <c r="O418" s="114"/>
      <c r="P418" s="114"/>
      <c r="Q418" s="114"/>
      <c r="R418" s="114"/>
      <c r="S418" s="114"/>
      <c r="T418" s="114"/>
      <c r="U418" s="114"/>
      <c r="V418" s="114">
        <v>2</v>
      </c>
      <c r="W418" s="114"/>
      <c r="X418" s="114">
        <v>4</v>
      </c>
      <c r="Y418" s="114"/>
      <c r="Z418" s="114"/>
      <c r="AA418" s="114"/>
      <c r="AB418" s="114"/>
      <c r="AC418" s="114">
        <v>2</v>
      </c>
      <c r="AD418" s="114"/>
      <c r="AE418" s="114"/>
      <c r="AF418" s="114"/>
      <c r="AG418" s="114"/>
      <c r="AH418" s="114"/>
      <c r="AI418" s="114"/>
    </row>
    <row r="419" spans="1:35" s="116" customFormat="1" ht="27.75">
      <c r="B419" s="144" t="s">
        <v>397</v>
      </c>
      <c r="C419" s="114" t="s">
        <v>407</v>
      </c>
      <c r="D419" s="115">
        <v>60</v>
      </c>
      <c r="E419" s="114">
        <v>10.8</v>
      </c>
      <c r="F419" s="114"/>
      <c r="G419" s="114"/>
      <c r="H419" s="114"/>
      <c r="I419" s="114"/>
      <c r="J419" s="114"/>
      <c r="K419" s="114"/>
      <c r="L419" s="114">
        <v>11.5</v>
      </c>
      <c r="M419" s="114"/>
      <c r="N419" s="114"/>
      <c r="O419" s="114"/>
      <c r="P419" s="114"/>
      <c r="Q419" s="114">
        <v>44.4</v>
      </c>
      <c r="R419" s="114"/>
      <c r="S419" s="114"/>
      <c r="T419" s="114"/>
      <c r="U419" s="114">
        <v>14.4</v>
      </c>
      <c r="V419" s="114"/>
      <c r="W419" s="114"/>
      <c r="X419" s="114"/>
      <c r="Y419" s="114">
        <v>3.6</v>
      </c>
      <c r="Z419" s="114"/>
      <c r="AA419" s="114"/>
      <c r="AB419" s="114"/>
      <c r="AC419" s="114">
        <v>3.6</v>
      </c>
      <c r="AD419" s="114"/>
      <c r="AE419" s="114"/>
      <c r="AF419" s="114"/>
      <c r="AG419" s="114"/>
      <c r="AH419" s="114"/>
      <c r="AI419" s="114"/>
    </row>
    <row r="420" spans="1:35" s="116" customFormat="1" ht="27.75">
      <c r="B420" s="117"/>
      <c r="C420" s="114" t="s">
        <v>47</v>
      </c>
      <c r="D420" s="115">
        <v>130</v>
      </c>
      <c r="E420" s="114"/>
      <c r="F420" s="114"/>
      <c r="G420" s="114"/>
      <c r="H420" s="114"/>
      <c r="I420" s="114"/>
      <c r="J420" s="114"/>
      <c r="K420" s="114">
        <v>110.9</v>
      </c>
      <c r="L420" s="114"/>
      <c r="M420" s="114"/>
      <c r="N420" s="114"/>
      <c r="O420" s="114"/>
      <c r="P420" s="114"/>
      <c r="Q420" s="114"/>
      <c r="R420" s="114"/>
      <c r="S420" s="114"/>
      <c r="T420" s="114"/>
      <c r="U420" s="114">
        <v>19.899999999999999</v>
      </c>
      <c r="V420" s="114">
        <v>4.3</v>
      </c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</row>
    <row r="421" spans="1:35" s="116" customFormat="1" ht="27.75">
      <c r="B421" s="117"/>
      <c r="C421" s="118" t="s">
        <v>5</v>
      </c>
      <c r="D421" s="115">
        <v>200</v>
      </c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>
        <v>20</v>
      </c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>
        <v>16</v>
      </c>
      <c r="AE421" s="114"/>
      <c r="AF421" s="114"/>
      <c r="AG421" s="114"/>
      <c r="AH421" s="114"/>
      <c r="AI421" s="114"/>
    </row>
    <row r="422" spans="1:35" s="116" customFormat="1" ht="27.75">
      <c r="B422" s="117"/>
      <c r="C422" s="118" t="s">
        <v>39</v>
      </c>
      <c r="D422" s="115">
        <v>60</v>
      </c>
      <c r="E422" s="114"/>
      <c r="F422" s="114"/>
      <c r="G422" s="114"/>
      <c r="H422" s="114"/>
      <c r="I422" s="115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</row>
    <row r="423" spans="1:35" s="116" customFormat="1" ht="27.75">
      <c r="B423" s="117"/>
      <c r="C423" s="118" t="s">
        <v>41</v>
      </c>
      <c r="D423" s="115">
        <v>130</v>
      </c>
      <c r="E423" s="114"/>
      <c r="F423" s="114"/>
      <c r="G423" s="114"/>
      <c r="H423" s="114"/>
      <c r="I423" s="115"/>
      <c r="J423" s="114"/>
      <c r="K423" s="114"/>
      <c r="L423" s="114"/>
      <c r="M423" s="114"/>
      <c r="N423" s="114">
        <v>130</v>
      </c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</row>
    <row r="424" spans="1:35" s="116" customFormat="1" ht="27.75">
      <c r="B424" s="117"/>
      <c r="C424" s="118"/>
      <c r="D424" s="115"/>
      <c r="E424" s="114"/>
      <c r="F424" s="114"/>
      <c r="G424" s="114"/>
      <c r="H424" s="114"/>
      <c r="I424" s="115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</row>
    <row r="425" spans="1:35" s="116" customFormat="1" ht="27.75">
      <c r="B425" s="117"/>
      <c r="C425" s="114" t="s">
        <v>368</v>
      </c>
      <c r="D425" s="115">
        <v>60</v>
      </c>
      <c r="E425" s="114">
        <v>17.100000000000001</v>
      </c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>
        <v>44.571428571428569</v>
      </c>
      <c r="R425" s="114"/>
      <c r="S425" s="114"/>
      <c r="T425" s="114"/>
      <c r="U425" s="114">
        <v>14.571428571428571</v>
      </c>
      <c r="V425" s="114"/>
      <c r="W425" s="114"/>
      <c r="X425" s="114"/>
      <c r="Y425" s="114"/>
      <c r="Z425" s="114"/>
      <c r="AA425" s="114"/>
      <c r="AB425" s="114"/>
      <c r="AC425" s="114">
        <v>3.4285714285714284</v>
      </c>
      <c r="AD425" s="114"/>
      <c r="AE425" s="114"/>
      <c r="AF425" s="114"/>
      <c r="AG425" s="114"/>
      <c r="AH425" s="114"/>
      <c r="AI425" s="114"/>
    </row>
    <row r="426" spans="1:35" s="116" customFormat="1" ht="27.75">
      <c r="B426" s="117"/>
      <c r="C426" s="114" t="s">
        <v>46</v>
      </c>
      <c r="D426" s="115">
        <v>150</v>
      </c>
      <c r="E426" s="114"/>
      <c r="F426" s="114">
        <v>2.5</v>
      </c>
      <c r="G426" s="114"/>
      <c r="H426" s="114"/>
      <c r="I426" s="114"/>
      <c r="J426" s="114"/>
      <c r="K426" s="114">
        <v>33</v>
      </c>
      <c r="L426" s="114">
        <v>81</v>
      </c>
      <c r="M426" s="114"/>
      <c r="N426" s="114"/>
      <c r="O426" s="114"/>
      <c r="P426" s="114"/>
      <c r="Q426" s="114"/>
      <c r="R426" s="114"/>
      <c r="S426" s="114"/>
      <c r="T426" s="114"/>
      <c r="U426" s="114">
        <v>50</v>
      </c>
      <c r="V426" s="114">
        <v>2.5</v>
      </c>
      <c r="W426" s="114"/>
      <c r="X426" s="114"/>
      <c r="Y426" s="114"/>
      <c r="Z426" s="114"/>
      <c r="AA426" s="114"/>
      <c r="AB426" s="114"/>
      <c r="AC426" s="114"/>
      <c r="AD426" s="114">
        <v>0.5</v>
      </c>
      <c r="AE426" s="114"/>
      <c r="AF426" s="114"/>
      <c r="AG426" s="114"/>
      <c r="AH426" s="114"/>
      <c r="AI426" s="114"/>
    </row>
    <row r="427" spans="1:35" s="116" customFormat="1" ht="27.75">
      <c r="B427" s="117"/>
      <c r="C427" s="114" t="s">
        <v>3</v>
      </c>
      <c r="D427" s="115">
        <v>200</v>
      </c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  <c r="AB427" s="115"/>
      <c r="AC427" s="115"/>
      <c r="AD427" s="115">
        <v>13</v>
      </c>
      <c r="AE427" s="115"/>
      <c r="AF427" s="115"/>
      <c r="AG427" s="115">
        <v>0.3</v>
      </c>
      <c r="AH427" s="115"/>
      <c r="AI427" s="115"/>
    </row>
    <row r="428" spans="1:35" s="116" customFormat="1" ht="27.75">
      <c r="B428" s="117"/>
      <c r="C428" s="114" t="s">
        <v>39</v>
      </c>
      <c r="D428" s="115">
        <v>30</v>
      </c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  <c r="AB428" s="115"/>
      <c r="AC428" s="115"/>
      <c r="AD428" s="115"/>
      <c r="AE428" s="115"/>
      <c r="AF428" s="115"/>
      <c r="AG428" s="115"/>
      <c r="AH428" s="115"/>
      <c r="AI428" s="115"/>
    </row>
    <row r="429" spans="1:35" s="116" customFormat="1" ht="27.75">
      <c r="B429" s="117"/>
      <c r="C429" s="114" t="s">
        <v>31</v>
      </c>
      <c r="D429" s="115">
        <v>30</v>
      </c>
      <c r="E429" s="115">
        <v>30</v>
      </c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  <c r="AB429" s="115"/>
      <c r="AC429" s="115"/>
      <c r="AD429" s="115"/>
      <c r="AE429" s="115"/>
      <c r="AF429" s="115"/>
      <c r="AG429" s="115"/>
      <c r="AH429" s="115"/>
      <c r="AI429" s="115"/>
    </row>
    <row r="430" spans="1:35" s="116" customFormat="1" ht="27.75">
      <c r="B430" s="119"/>
      <c r="C430" s="114" t="s">
        <v>48</v>
      </c>
      <c r="D430" s="115">
        <v>180</v>
      </c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>
        <v>180</v>
      </c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</row>
    <row r="431" spans="1:35" s="116" customFormat="1" ht="27.75">
      <c r="B431" s="114"/>
      <c r="C431" s="114" t="s">
        <v>31</v>
      </c>
      <c r="D431" s="115">
        <v>25</v>
      </c>
      <c r="E431" s="114">
        <v>25</v>
      </c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  <c r="AC431" s="115"/>
      <c r="AD431" s="115"/>
      <c r="AE431" s="115"/>
      <c r="AF431" s="115"/>
      <c r="AG431" s="115"/>
      <c r="AH431" s="115"/>
      <c r="AI431" s="115"/>
    </row>
    <row r="432" spans="1:35" s="116" customFormat="1" ht="27.75">
      <c r="B432" s="114"/>
      <c r="C432" s="114" t="s">
        <v>35</v>
      </c>
      <c r="D432" s="115">
        <v>15</v>
      </c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5"/>
      <c r="AD432" s="115"/>
      <c r="AE432" s="115"/>
      <c r="AF432" s="115"/>
      <c r="AG432" s="115"/>
      <c r="AH432" s="115"/>
      <c r="AI432" s="115"/>
    </row>
    <row r="433" spans="2:36" ht="26.25">
      <c r="B433" s="110"/>
      <c r="C433" s="121" t="s">
        <v>138</v>
      </c>
      <c r="D433" s="121">
        <f>D422+D428</f>
        <v>90</v>
      </c>
      <c r="E433" s="121">
        <f t="shared" ref="E433:AI433" si="13">SUM(E409:E432)</f>
        <v>145.22999999999999</v>
      </c>
      <c r="F433" s="121">
        <f t="shared" si="13"/>
        <v>2.5</v>
      </c>
      <c r="G433" s="121">
        <f t="shared" si="13"/>
        <v>0</v>
      </c>
      <c r="H433" s="121">
        <f t="shared" si="13"/>
        <v>0</v>
      </c>
      <c r="I433" s="121">
        <f t="shared" si="13"/>
        <v>40</v>
      </c>
      <c r="J433" s="121">
        <f t="shared" si="13"/>
        <v>0</v>
      </c>
      <c r="K433" s="121">
        <f t="shared" si="13"/>
        <v>173.9</v>
      </c>
      <c r="L433" s="121">
        <f t="shared" si="13"/>
        <v>203.5</v>
      </c>
      <c r="M433" s="121">
        <f t="shared" si="13"/>
        <v>0</v>
      </c>
      <c r="N433" s="121">
        <f t="shared" si="13"/>
        <v>140.19999999999999</v>
      </c>
      <c r="O433" s="121">
        <f t="shared" si="13"/>
        <v>20</v>
      </c>
      <c r="P433" s="121">
        <f t="shared" si="13"/>
        <v>0</v>
      </c>
      <c r="Q433" s="121">
        <f t="shared" si="13"/>
        <v>88.971428571428561</v>
      </c>
      <c r="R433" s="121">
        <f t="shared" si="13"/>
        <v>0</v>
      </c>
      <c r="S433" s="121">
        <f t="shared" si="13"/>
        <v>0</v>
      </c>
      <c r="T433" s="121">
        <f t="shared" si="13"/>
        <v>0</v>
      </c>
      <c r="U433" s="121">
        <f t="shared" si="13"/>
        <v>623.20142857142855</v>
      </c>
      <c r="V433" s="121">
        <f t="shared" si="13"/>
        <v>23.8</v>
      </c>
      <c r="W433" s="121">
        <f t="shared" si="13"/>
        <v>0</v>
      </c>
      <c r="X433" s="121">
        <f t="shared" si="13"/>
        <v>17.329999999999998</v>
      </c>
      <c r="Y433" s="121">
        <f t="shared" si="13"/>
        <v>3.6</v>
      </c>
      <c r="Z433" s="121">
        <f t="shared" si="13"/>
        <v>14.67</v>
      </c>
      <c r="AA433" s="121">
        <f t="shared" si="13"/>
        <v>0</v>
      </c>
      <c r="AB433" s="121">
        <f t="shared" si="13"/>
        <v>0</v>
      </c>
      <c r="AC433" s="121">
        <f t="shared" si="13"/>
        <v>19.428571428571427</v>
      </c>
      <c r="AD433" s="121">
        <f t="shared" si="13"/>
        <v>60.13</v>
      </c>
      <c r="AE433" s="121">
        <f t="shared" si="13"/>
        <v>0</v>
      </c>
      <c r="AF433" s="121">
        <f t="shared" si="13"/>
        <v>0</v>
      </c>
      <c r="AG433" s="121">
        <f t="shared" si="13"/>
        <v>0.3</v>
      </c>
      <c r="AH433" s="121">
        <f t="shared" si="13"/>
        <v>5.4</v>
      </c>
      <c r="AI433" s="121">
        <f t="shared" si="13"/>
        <v>2</v>
      </c>
      <c r="AJ433" s="127"/>
    </row>
    <row r="434" spans="2:36" ht="45.75">
      <c r="B434" s="128"/>
      <c r="C434" s="129" t="s">
        <v>424</v>
      </c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8"/>
      <c r="AI434" s="128"/>
    </row>
    <row r="435" spans="2:36" ht="45.75">
      <c r="B435" s="130"/>
      <c r="C435" s="131" t="s">
        <v>519</v>
      </c>
      <c r="D435" s="335" t="s">
        <v>76</v>
      </c>
      <c r="E435" s="336"/>
      <c r="F435" s="336"/>
      <c r="G435" s="336"/>
      <c r="H435" s="336"/>
      <c r="I435" s="336"/>
      <c r="J435" s="336"/>
      <c r="K435" s="336"/>
      <c r="L435" s="336"/>
      <c r="M435" s="336"/>
      <c r="N435" s="336"/>
      <c r="O435" s="336"/>
      <c r="P435" s="336"/>
      <c r="Q435" s="336"/>
      <c r="R435" s="336"/>
      <c r="S435" s="336"/>
      <c r="T435" s="336"/>
      <c r="U435" s="336"/>
      <c r="V435" s="336"/>
      <c r="W435" s="336"/>
      <c r="X435" s="336"/>
      <c r="Y435" s="336"/>
      <c r="Z435" s="336"/>
      <c r="AA435" s="336"/>
      <c r="AB435" s="336"/>
      <c r="AC435" s="336"/>
      <c r="AD435" s="336"/>
      <c r="AE435" s="336"/>
      <c r="AF435" s="336"/>
      <c r="AG435" s="336"/>
      <c r="AH435" s="336"/>
      <c r="AI435" s="337"/>
    </row>
    <row r="436" spans="2:36" s="134" customFormat="1" ht="185.25">
      <c r="B436" s="132"/>
      <c r="C436" s="133"/>
      <c r="D436" s="132" t="s">
        <v>163</v>
      </c>
      <c r="E436" s="132" t="s">
        <v>80</v>
      </c>
      <c r="F436" s="132" t="s">
        <v>81</v>
      </c>
      <c r="G436" s="132" t="s">
        <v>82</v>
      </c>
      <c r="H436" s="132" t="s">
        <v>83</v>
      </c>
      <c r="I436" s="132" t="s">
        <v>84</v>
      </c>
      <c r="J436" s="132" t="s">
        <v>85</v>
      </c>
      <c r="K436" s="132" t="s">
        <v>86</v>
      </c>
      <c r="L436" s="132" t="s">
        <v>87</v>
      </c>
      <c r="M436" s="132" t="s">
        <v>88</v>
      </c>
      <c r="N436" s="132" t="s">
        <v>41</v>
      </c>
      <c r="O436" s="132" t="s">
        <v>89</v>
      </c>
      <c r="P436" s="132" t="s">
        <v>90</v>
      </c>
      <c r="Q436" s="132" t="s">
        <v>91</v>
      </c>
      <c r="R436" s="132" t="s">
        <v>92</v>
      </c>
      <c r="S436" s="132" t="s">
        <v>93</v>
      </c>
      <c r="T436" s="132" t="s">
        <v>94</v>
      </c>
      <c r="U436" s="132" t="s">
        <v>95</v>
      </c>
      <c r="V436" s="132" t="s">
        <v>96</v>
      </c>
      <c r="W436" s="132" t="s">
        <v>97</v>
      </c>
      <c r="X436" s="132" t="s">
        <v>98</v>
      </c>
      <c r="Y436" s="132" t="s">
        <v>99</v>
      </c>
      <c r="Z436" s="132" t="s">
        <v>100</v>
      </c>
      <c r="AA436" s="132" t="s">
        <v>101</v>
      </c>
      <c r="AB436" s="132" t="s">
        <v>102</v>
      </c>
      <c r="AC436" s="132" t="s">
        <v>103</v>
      </c>
      <c r="AD436" s="132" t="s">
        <v>104</v>
      </c>
      <c r="AE436" s="132" t="s">
        <v>136</v>
      </c>
      <c r="AF436" s="132" t="s">
        <v>105</v>
      </c>
      <c r="AG436" s="132" t="s">
        <v>106</v>
      </c>
      <c r="AH436" s="132" t="s">
        <v>107</v>
      </c>
      <c r="AI436" s="132" t="s">
        <v>108</v>
      </c>
    </row>
    <row r="437" spans="2:36" s="135" customFormat="1" ht="45.75">
      <c r="B437" s="131"/>
      <c r="C437" s="131" t="s">
        <v>160</v>
      </c>
      <c r="D437" s="131">
        <f t="shared" ref="D437:AB437" si="14">D246+D277+D311+D342+D376+D405+D433+D32+D63+D94+D124+D154+D185+D216</f>
        <v>1300</v>
      </c>
      <c r="E437" s="131">
        <f t="shared" si="14"/>
        <v>1336.92</v>
      </c>
      <c r="F437" s="131">
        <f t="shared" si="14"/>
        <v>205.42857142857144</v>
      </c>
      <c r="G437" s="131">
        <f t="shared" si="14"/>
        <v>45.71</v>
      </c>
      <c r="H437" s="131">
        <f t="shared" si="14"/>
        <v>207.3</v>
      </c>
      <c r="I437" s="131">
        <f t="shared" si="14"/>
        <v>420.32</v>
      </c>
      <c r="J437" s="131">
        <f t="shared" si="14"/>
        <v>57.6</v>
      </c>
      <c r="K437" s="131">
        <f t="shared" si="14"/>
        <v>2296.4333333333334</v>
      </c>
      <c r="L437" s="131">
        <f t="shared" si="14"/>
        <v>2849.7633333333333</v>
      </c>
      <c r="M437" s="131">
        <f t="shared" si="14"/>
        <v>28.1</v>
      </c>
      <c r="N437" s="131">
        <f t="shared" si="14"/>
        <v>2184.8285714285716</v>
      </c>
      <c r="O437" s="131">
        <f t="shared" si="14"/>
        <v>127</v>
      </c>
      <c r="P437" s="131">
        <f t="shared" si="14"/>
        <v>2140</v>
      </c>
      <c r="Q437" s="131">
        <f t="shared" si="14"/>
        <v>844.74142857142851</v>
      </c>
      <c r="R437" s="131">
        <f t="shared" si="14"/>
        <v>225.32</v>
      </c>
      <c r="S437" s="131">
        <f t="shared" si="14"/>
        <v>150</v>
      </c>
      <c r="T437" s="131">
        <f t="shared" si="14"/>
        <v>0</v>
      </c>
      <c r="U437" s="131">
        <f t="shared" si="14"/>
        <v>6278.2542857142853</v>
      </c>
      <c r="V437" s="131">
        <v>292</v>
      </c>
      <c r="W437" s="131">
        <f t="shared" si="14"/>
        <v>603.5</v>
      </c>
      <c r="X437" s="131">
        <f t="shared" si="14"/>
        <v>147.20000000000002</v>
      </c>
      <c r="Y437" s="131">
        <f t="shared" si="14"/>
        <v>68.02000000000001</v>
      </c>
      <c r="Z437" s="131">
        <f t="shared" si="14"/>
        <v>380.5985714285714</v>
      </c>
      <c r="AA437" s="131">
        <f t="shared" si="14"/>
        <v>362.96999999999997</v>
      </c>
      <c r="AB437" s="131">
        <f t="shared" si="14"/>
        <v>0</v>
      </c>
      <c r="AC437" s="131">
        <v>226</v>
      </c>
      <c r="AD437" s="131">
        <f t="shared" ref="AD437:AI437" si="15">AD246+AD277+AD311+AD342+AD376+AD405+AD433+AD32+AD63+AD94+AD124+AD154+AD185+AD216</f>
        <v>798.18142857142846</v>
      </c>
      <c r="AE437" s="131">
        <f t="shared" si="15"/>
        <v>205</v>
      </c>
      <c r="AF437" s="131">
        <f t="shared" si="15"/>
        <v>0</v>
      </c>
      <c r="AG437" s="131">
        <f t="shared" si="15"/>
        <v>2.9299999999999997</v>
      </c>
      <c r="AH437" s="131">
        <f t="shared" si="15"/>
        <v>33</v>
      </c>
      <c r="AI437" s="131">
        <f t="shared" si="15"/>
        <v>26.400000000000002</v>
      </c>
    </row>
    <row r="438" spans="2:36" s="135" customFormat="1" ht="45.75">
      <c r="B438" s="131"/>
      <c r="C438" s="131" t="s">
        <v>161</v>
      </c>
      <c r="D438" s="136">
        <f>D437/14</f>
        <v>92.857142857142861</v>
      </c>
      <c r="E438" s="136">
        <f t="shared" ref="E438:AI438" si="16">E437/14</f>
        <v>95.494285714285724</v>
      </c>
      <c r="F438" s="136">
        <f t="shared" si="16"/>
        <v>14.673469387755103</v>
      </c>
      <c r="G438" s="136">
        <f t="shared" si="16"/>
        <v>3.2650000000000001</v>
      </c>
      <c r="H438" s="136">
        <f t="shared" si="16"/>
        <v>14.807142857142859</v>
      </c>
      <c r="I438" s="136">
        <f t="shared" si="16"/>
        <v>30.022857142857141</v>
      </c>
      <c r="J438" s="136">
        <f t="shared" si="16"/>
        <v>4.1142857142857148</v>
      </c>
      <c r="K438" s="136">
        <f t="shared" si="16"/>
        <v>164.03095238095239</v>
      </c>
      <c r="L438" s="136">
        <f t="shared" si="16"/>
        <v>203.5545238095238</v>
      </c>
      <c r="M438" s="136">
        <f t="shared" si="16"/>
        <v>2.0071428571428571</v>
      </c>
      <c r="N438" s="136">
        <f t="shared" si="16"/>
        <v>156.05918367346939</v>
      </c>
      <c r="O438" s="136">
        <f t="shared" si="16"/>
        <v>9.0714285714285712</v>
      </c>
      <c r="P438" s="136">
        <f t="shared" si="16"/>
        <v>152.85714285714286</v>
      </c>
      <c r="Q438" s="136">
        <f t="shared" si="16"/>
        <v>60.33867346938775</v>
      </c>
      <c r="R438" s="136">
        <f t="shared" si="16"/>
        <v>16.094285714285714</v>
      </c>
      <c r="S438" s="136">
        <f t="shared" si="16"/>
        <v>10.714285714285714</v>
      </c>
      <c r="T438" s="136">
        <f t="shared" si="16"/>
        <v>0</v>
      </c>
      <c r="U438" s="136">
        <f t="shared" si="16"/>
        <v>448.44673469387754</v>
      </c>
      <c r="V438" s="136">
        <f t="shared" si="16"/>
        <v>20.857142857142858</v>
      </c>
      <c r="W438" s="136">
        <f t="shared" si="16"/>
        <v>43.107142857142854</v>
      </c>
      <c r="X438" s="136">
        <f t="shared" si="16"/>
        <v>10.514285714285716</v>
      </c>
      <c r="Y438" s="136">
        <f t="shared" si="16"/>
        <v>4.8585714285714294</v>
      </c>
      <c r="Z438" s="136">
        <f t="shared" si="16"/>
        <v>27.185612244897957</v>
      </c>
      <c r="AA438" s="136">
        <f t="shared" si="16"/>
        <v>25.92642857142857</v>
      </c>
      <c r="AB438" s="136">
        <f t="shared" si="16"/>
        <v>0</v>
      </c>
      <c r="AC438" s="136">
        <f t="shared" si="16"/>
        <v>16.142857142857142</v>
      </c>
      <c r="AD438" s="136">
        <f t="shared" si="16"/>
        <v>57.012959183673459</v>
      </c>
      <c r="AE438" s="136">
        <f t="shared" si="16"/>
        <v>14.642857142857142</v>
      </c>
      <c r="AF438" s="136">
        <f t="shared" si="16"/>
        <v>0</v>
      </c>
      <c r="AG438" s="136">
        <f t="shared" si="16"/>
        <v>0.20928571428571427</v>
      </c>
      <c r="AH438" s="136">
        <f t="shared" si="16"/>
        <v>2.3571428571428572</v>
      </c>
      <c r="AI438" s="136">
        <f t="shared" si="16"/>
        <v>1.8857142857142859</v>
      </c>
    </row>
    <row r="439" spans="2:36" s="135" customFormat="1" ht="45.75">
      <c r="B439" s="131"/>
      <c r="C439" s="131" t="s">
        <v>148</v>
      </c>
      <c r="D439" s="131">
        <v>90</v>
      </c>
      <c r="E439" s="131">
        <v>90</v>
      </c>
      <c r="F439" s="131">
        <v>15</v>
      </c>
      <c r="G439" s="131">
        <v>3</v>
      </c>
      <c r="H439" s="131">
        <v>15</v>
      </c>
      <c r="I439" s="131">
        <v>30</v>
      </c>
      <c r="J439" s="131">
        <v>4</v>
      </c>
      <c r="K439" s="131">
        <v>160</v>
      </c>
      <c r="L439" s="131">
        <v>210</v>
      </c>
      <c r="M439" s="131">
        <v>2</v>
      </c>
      <c r="N439" s="131">
        <v>150</v>
      </c>
      <c r="O439" s="131">
        <v>10</v>
      </c>
      <c r="P439" s="131"/>
      <c r="Q439" s="131">
        <v>60</v>
      </c>
      <c r="R439" s="131">
        <v>15</v>
      </c>
      <c r="S439" s="131">
        <v>10</v>
      </c>
      <c r="T439" s="131">
        <v>0</v>
      </c>
      <c r="U439" s="131">
        <v>500</v>
      </c>
      <c r="V439" s="131">
        <v>23</v>
      </c>
      <c r="W439" s="131">
        <v>40</v>
      </c>
      <c r="X439" s="131">
        <v>10</v>
      </c>
      <c r="Y439" s="131">
        <v>5</v>
      </c>
      <c r="Z439" s="131">
        <v>25</v>
      </c>
      <c r="AA439" s="131">
        <v>25</v>
      </c>
      <c r="AB439" s="131">
        <v>0</v>
      </c>
      <c r="AC439" s="131">
        <v>15</v>
      </c>
      <c r="AD439" s="131">
        <v>55</v>
      </c>
      <c r="AE439" s="131">
        <v>15</v>
      </c>
      <c r="AF439" s="131">
        <v>1</v>
      </c>
      <c r="AG439" s="131">
        <v>0.5</v>
      </c>
      <c r="AH439" s="131">
        <v>4</v>
      </c>
      <c r="AI439" s="131">
        <v>2</v>
      </c>
    </row>
    <row r="440" spans="2:36" s="135" customFormat="1" ht="45.75">
      <c r="B440" s="131"/>
      <c r="C440" s="131" t="s">
        <v>162</v>
      </c>
      <c r="D440" s="137">
        <f>D438/D439*100</f>
        <v>103.17460317460319</v>
      </c>
      <c r="E440" s="137">
        <f t="shared" ref="E440:AI440" si="17">E438/E439*100</f>
        <v>106.10476190476193</v>
      </c>
      <c r="F440" s="137">
        <f t="shared" si="17"/>
        <v>97.823129251700692</v>
      </c>
      <c r="G440" s="137">
        <f t="shared" si="17"/>
        <v>108.83333333333334</v>
      </c>
      <c r="H440" s="137">
        <f t="shared" si="17"/>
        <v>98.714285714285722</v>
      </c>
      <c r="I440" s="137">
        <f t="shared" si="17"/>
        <v>100.07619047619048</v>
      </c>
      <c r="J440" s="137">
        <f t="shared" si="17"/>
        <v>102.85714285714288</v>
      </c>
      <c r="K440" s="137">
        <f t="shared" si="17"/>
        <v>102.51934523809526</v>
      </c>
      <c r="L440" s="137">
        <f t="shared" si="17"/>
        <v>96.930725623582759</v>
      </c>
      <c r="M440" s="137">
        <f t="shared" si="17"/>
        <v>100.35714285714286</v>
      </c>
      <c r="N440" s="137">
        <f t="shared" si="17"/>
        <v>104.03945578231293</v>
      </c>
      <c r="O440" s="137">
        <f t="shared" si="17"/>
        <v>90.714285714285708</v>
      </c>
      <c r="P440" s="137"/>
      <c r="Q440" s="137">
        <f t="shared" si="17"/>
        <v>100.56445578231292</v>
      </c>
      <c r="R440" s="137">
        <f t="shared" si="17"/>
        <v>107.29523809523809</v>
      </c>
      <c r="S440" s="137">
        <f t="shared" si="17"/>
        <v>107.14285714285714</v>
      </c>
      <c r="T440" s="137">
        <v>0</v>
      </c>
      <c r="U440" s="137">
        <f t="shared" si="17"/>
        <v>89.6893469387755</v>
      </c>
      <c r="V440" s="137">
        <f t="shared" si="17"/>
        <v>90.683229813664596</v>
      </c>
      <c r="W440" s="137">
        <f t="shared" si="17"/>
        <v>107.76785714285712</v>
      </c>
      <c r="X440" s="137">
        <f t="shared" si="17"/>
        <v>105.14285714285717</v>
      </c>
      <c r="Y440" s="137">
        <f t="shared" si="17"/>
        <v>97.171428571428592</v>
      </c>
      <c r="Z440" s="137">
        <f t="shared" si="17"/>
        <v>108.74244897959183</v>
      </c>
      <c r="AA440" s="137">
        <f t="shared" si="17"/>
        <v>103.70571428571429</v>
      </c>
      <c r="AB440" s="137">
        <v>0</v>
      </c>
      <c r="AC440" s="137">
        <f t="shared" si="17"/>
        <v>107.61904761904762</v>
      </c>
      <c r="AD440" s="137">
        <f t="shared" si="17"/>
        <v>103.6599257884972</v>
      </c>
      <c r="AE440" s="137">
        <f t="shared" si="17"/>
        <v>97.61904761904762</v>
      </c>
      <c r="AF440" s="137">
        <f t="shared" si="17"/>
        <v>0</v>
      </c>
      <c r="AG440" s="137">
        <f t="shared" si="17"/>
        <v>41.857142857142854</v>
      </c>
      <c r="AH440" s="137">
        <f t="shared" si="17"/>
        <v>58.928571428571431</v>
      </c>
      <c r="AI440" s="137">
        <f t="shared" si="17"/>
        <v>94.285714285714292</v>
      </c>
    </row>
    <row r="441" spans="2:36" ht="26.25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8"/>
      <c r="AI441" s="108"/>
    </row>
    <row r="442" spans="2:36" ht="26.25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8"/>
      <c r="AI442" s="108"/>
    </row>
    <row r="443" spans="2:36" ht="26.25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8"/>
      <c r="AI443" s="108"/>
    </row>
    <row r="444" spans="2:36" ht="26.25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8"/>
      <c r="AI444" s="108"/>
    </row>
    <row r="445" spans="2:36" ht="26.25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8"/>
      <c r="AI445" s="108"/>
    </row>
    <row r="446" spans="2:36" ht="26.25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8"/>
      <c r="AI446" s="108"/>
    </row>
    <row r="447" spans="2:36" ht="26.25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8"/>
      <c r="AI447" s="108"/>
    </row>
    <row r="448" spans="2:36" ht="26.25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8"/>
      <c r="AI448" s="108"/>
    </row>
    <row r="449" spans="2:35" ht="26.25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8"/>
      <c r="AI449" s="108"/>
    </row>
    <row r="450" spans="2:35" ht="26.25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8"/>
      <c r="AI450" s="108"/>
    </row>
    <row r="451" spans="2:35" ht="26.25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8"/>
      <c r="AI451" s="108"/>
    </row>
    <row r="452" spans="2:35" ht="26.25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8"/>
      <c r="AI452" s="108"/>
    </row>
    <row r="453" spans="2:35" ht="26.25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8"/>
      <c r="AI453" s="108"/>
    </row>
    <row r="454" spans="2:35" ht="26.25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8"/>
      <c r="AI454" s="108"/>
    </row>
    <row r="455" spans="2:35" ht="26.25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8"/>
      <c r="AI455" s="108"/>
    </row>
    <row r="456" spans="2:35" ht="26.25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8"/>
      <c r="AI456" s="108"/>
    </row>
    <row r="457" spans="2:35" ht="26.25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8"/>
      <c r="AI457" s="108"/>
    </row>
    <row r="458" spans="2:35" ht="26.25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8"/>
      <c r="AI458" s="108"/>
    </row>
    <row r="459" spans="2:35" ht="26.25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8"/>
      <c r="AI459" s="108"/>
    </row>
    <row r="460" spans="2:35" ht="26.25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8"/>
      <c r="AI460" s="108"/>
    </row>
    <row r="461" spans="2:35" ht="26.25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8"/>
      <c r="AI461" s="108"/>
    </row>
    <row r="462" spans="2:35" ht="26.25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8"/>
      <c r="AI462" s="108"/>
    </row>
    <row r="463" spans="2:35" ht="26.25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8"/>
      <c r="AI463" s="108"/>
    </row>
    <row r="464" spans="2:35" ht="26.25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8"/>
      <c r="AI464" s="108"/>
    </row>
    <row r="465" spans="2:35" ht="26.25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8"/>
      <c r="AI465" s="108"/>
    </row>
    <row r="466" spans="2:35" ht="26.25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8"/>
      <c r="AI466" s="108"/>
    </row>
    <row r="467" spans="2:35" ht="26.25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8"/>
      <c r="AI467" s="108"/>
    </row>
    <row r="468" spans="2:35" ht="26.25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8"/>
      <c r="AI468" s="108"/>
    </row>
    <row r="469" spans="2:35" ht="26.25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8"/>
      <c r="AI469" s="108"/>
    </row>
    <row r="470" spans="2:35" ht="26.25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8"/>
      <c r="AI470" s="108"/>
    </row>
    <row r="471" spans="2:35" ht="26.25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8"/>
      <c r="AI471" s="108"/>
    </row>
    <row r="472" spans="2:35" ht="26.25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8"/>
      <c r="AI472" s="108"/>
    </row>
    <row r="473" spans="2:35" ht="26.25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8"/>
      <c r="AI473" s="108"/>
    </row>
    <row r="474" spans="2:35" ht="26.25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8"/>
      <c r="AI474" s="108"/>
    </row>
    <row r="475" spans="2:35" ht="26.25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8"/>
      <c r="AI475" s="108"/>
    </row>
    <row r="476" spans="2:35" ht="26.25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8"/>
      <c r="AI476" s="108"/>
    </row>
    <row r="477" spans="2:35" ht="26.25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8"/>
      <c r="AI477" s="108"/>
    </row>
    <row r="478" spans="2:35" ht="26.25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8"/>
      <c r="AI478" s="108"/>
    </row>
    <row r="479" spans="2:35" ht="26.25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8"/>
      <c r="AI479" s="108"/>
    </row>
    <row r="480" spans="2:35" ht="26.25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8"/>
      <c r="AI480" s="108"/>
    </row>
    <row r="481" spans="2:35" ht="26.25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8"/>
      <c r="AI481" s="108"/>
    </row>
    <row r="482" spans="2:35" ht="26.25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8"/>
      <c r="AI482" s="108"/>
    </row>
    <row r="483" spans="2:35" ht="26.25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8"/>
      <c r="AI483" s="108"/>
    </row>
    <row r="484" spans="2:35" ht="26.25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8"/>
      <c r="AI484" s="108"/>
    </row>
    <row r="485" spans="2:35" ht="26.25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8"/>
      <c r="AI485" s="108"/>
    </row>
    <row r="486" spans="2:35" ht="26.25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8"/>
      <c r="AI486" s="108"/>
    </row>
    <row r="487" spans="2:35" ht="26.25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8"/>
      <c r="AI487" s="108"/>
    </row>
    <row r="488" spans="2:35" ht="26.25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8"/>
      <c r="AI488" s="108"/>
    </row>
    <row r="489" spans="2:35" ht="26.25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8"/>
      <c r="AI489" s="108"/>
    </row>
    <row r="490" spans="2:35" ht="26.25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8"/>
      <c r="AI490" s="108"/>
    </row>
    <row r="491" spans="2:35" ht="26.25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8"/>
      <c r="AI491" s="108"/>
    </row>
    <row r="492" spans="2:35" ht="26.25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8"/>
      <c r="AI492" s="108"/>
    </row>
    <row r="493" spans="2:35" ht="26.25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8"/>
      <c r="AI493" s="108"/>
    </row>
    <row r="494" spans="2:35" ht="26.25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8"/>
      <c r="AI494" s="108"/>
    </row>
    <row r="495" spans="2:35" ht="26.25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8"/>
      <c r="AI495" s="108"/>
    </row>
    <row r="496" spans="2:35" ht="26.25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8"/>
      <c r="AI496" s="108"/>
    </row>
    <row r="497" spans="2:35" ht="26.25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8"/>
      <c r="AI497" s="108"/>
    </row>
    <row r="498" spans="2:35" ht="26.25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8"/>
      <c r="AI498" s="108"/>
    </row>
    <row r="499" spans="2:35" ht="26.25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8"/>
      <c r="AI499" s="108"/>
    </row>
    <row r="500" spans="2:35" ht="26.25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8"/>
      <c r="AI500" s="108"/>
    </row>
    <row r="501" spans="2:35" ht="26.25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8"/>
      <c r="AI501" s="108"/>
    </row>
    <row r="502" spans="2:35" ht="26.25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8"/>
      <c r="AI502" s="108"/>
    </row>
    <row r="503" spans="2:35" ht="26.25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8"/>
      <c r="AI503" s="108"/>
    </row>
    <row r="504" spans="2:35" ht="26.25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8"/>
      <c r="AI504" s="108"/>
    </row>
    <row r="505" spans="2:35" ht="26.25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8"/>
      <c r="AI505" s="108"/>
    </row>
    <row r="506" spans="2:35" ht="26.25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8"/>
      <c r="AI506" s="108"/>
    </row>
    <row r="507" spans="2:35" ht="26.25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8"/>
      <c r="AI507" s="108"/>
    </row>
    <row r="508" spans="2:35" ht="26.25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8"/>
      <c r="AI508" s="108"/>
    </row>
    <row r="509" spans="2:35" ht="26.25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8"/>
      <c r="AI509" s="108"/>
    </row>
    <row r="510" spans="2:35" ht="26.25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8"/>
      <c r="AI510" s="108"/>
    </row>
    <row r="511" spans="2:35" ht="26.25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8"/>
      <c r="AI511" s="108"/>
    </row>
    <row r="512" spans="2:35" ht="26.25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8"/>
      <c r="AI512" s="108"/>
    </row>
    <row r="513" spans="2:35" ht="26.25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8"/>
      <c r="AI513" s="108"/>
    </row>
    <row r="514" spans="2:35" ht="26.25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8"/>
      <c r="AI514" s="108"/>
    </row>
    <row r="515" spans="2:35" ht="26.25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8"/>
      <c r="AI515" s="108"/>
    </row>
    <row r="516" spans="2:35" ht="26.25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8"/>
      <c r="AI516" s="108"/>
    </row>
    <row r="517" spans="2:35" ht="26.25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8"/>
      <c r="AI517" s="108"/>
    </row>
    <row r="518" spans="2:35" ht="26.25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8"/>
      <c r="AI518" s="108"/>
    </row>
    <row r="519" spans="2:35" ht="26.25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8"/>
      <c r="AI519" s="108"/>
    </row>
    <row r="520" spans="2:35" ht="26.25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8"/>
      <c r="AI520" s="108"/>
    </row>
    <row r="521" spans="2:35" ht="26.25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8"/>
      <c r="AI521" s="108"/>
    </row>
    <row r="522" spans="2:35" ht="26.25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8"/>
      <c r="AI522" s="108"/>
    </row>
    <row r="523" spans="2:35" ht="26.25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8"/>
      <c r="AI523" s="108"/>
    </row>
    <row r="524" spans="2:35" ht="26.25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8"/>
      <c r="AI524" s="108"/>
    </row>
    <row r="525" spans="2:35" ht="26.25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8"/>
      <c r="AI525" s="108"/>
    </row>
    <row r="526" spans="2:35" ht="26.25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8"/>
      <c r="AI526" s="108"/>
    </row>
    <row r="527" spans="2:35" ht="26.25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8"/>
      <c r="AI527" s="108"/>
    </row>
    <row r="528" spans="2:35" ht="26.25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8"/>
      <c r="AI528" s="108"/>
    </row>
    <row r="529" spans="2:35" ht="26.25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8"/>
      <c r="AI529" s="108"/>
    </row>
    <row r="530" spans="2:35" ht="26.25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8"/>
      <c r="AI530" s="108"/>
    </row>
    <row r="531" spans="2:35" ht="26.25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8"/>
      <c r="AI531" s="108"/>
    </row>
    <row r="532" spans="2:35" ht="26.25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8"/>
      <c r="AI532" s="108"/>
    </row>
    <row r="533" spans="2:35" ht="26.25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8"/>
      <c r="AI533" s="108"/>
    </row>
    <row r="534" spans="2:35" ht="26.25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8"/>
      <c r="AI534" s="108"/>
    </row>
    <row r="535" spans="2:35" ht="26.25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8"/>
      <c r="AI535" s="108"/>
    </row>
    <row r="536" spans="2:35" ht="26.25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8"/>
      <c r="AI536" s="108"/>
    </row>
    <row r="537" spans="2:35" ht="26.25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8"/>
      <c r="AI537" s="108"/>
    </row>
    <row r="538" spans="2:35" ht="26.25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8"/>
      <c r="AI538" s="108"/>
    </row>
    <row r="539" spans="2:35" ht="26.25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8"/>
      <c r="AI539" s="108"/>
    </row>
    <row r="540" spans="2:35" ht="26.25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8"/>
      <c r="AI540" s="108"/>
    </row>
    <row r="541" spans="2:35" ht="26.25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8"/>
      <c r="AI541" s="108"/>
    </row>
    <row r="542" spans="2:35" ht="26.25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8"/>
      <c r="AI542" s="108"/>
    </row>
    <row r="543" spans="2:35" ht="26.25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8"/>
      <c r="AI543" s="108"/>
    </row>
    <row r="544" spans="2:35" ht="26.25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8"/>
      <c r="AI544" s="108"/>
    </row>
    <row r="545" spans="2:35" ht="26.25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8"/>
      <c r="AI545" s="108"/>
    </row>
    <row r="546" spans="2:35" ht="26.25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8"/>
      <c r="AI546" s="108"/>
    </row>
    <row r="547" spans="2:35" ht="26.25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8"/>
      <c r="AI547" s="108"/>
    </row>
    <row r="548" spans="2:35" ht="26.25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8"/>
      <c r="AI548" s="108"/>
    </row>
    <row r="549" spans="2:35" ht="26.25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8"/>
      <c r="AI549" s="108"/>
    </row>
    <row r="550" spans="2:35" ht="26.25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8"/>
      <c r="AI550" s="108"/>
    </row>
    <row r="551" spans="2:35" ht="26.25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8"/>
      <c r="AI551" s="108"/>
    </row>
    <row r="552" spans="2:35" ht="26.25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8"/>
      <c r="AI552" s="108"/>
    </row>
    <row r="553" spans="2:35" ht="26.25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8"/>
      <c r="AI553" s="108"/>
    </row>
    <row r="554" spans="2:35" ht="26.25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8"/>
      <c r="AI554" s="108"/>
    </row>
    <row r="555" spans="2:35" ht="26.25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8"/>
      <c r="AI555" s="108"/>
    </row>
    <row r="556" spans="2:35" ht="26.25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8"/>
      <c r="AI556" s="108"/>
    </row>
    <row r="557" spans="2:35" ht="26.25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8"/>
      <c r="AI557" s="108"/>
    </row>
    <row r="558" spans="2:35" ht="26.25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8"/>
      <c r="AI558" s="108"/>
    </row>
    <row r="559" spans="2:35" ht="26.25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8"/>
      <c r="AI559" s="108"/>
    </row>
    <row r="560" spans="2:35" ht="26.25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8"/>
      <c r="AI560" s="108"/>
    </row>
    <row r="561" spans="2:35" ht="26.25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8"/>
      <c r="AI561" s="108"/>
    </row>
    <row r="562" spans="2:35" ht="26.25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8"/>
      <c r="AI562" s="108"/>
    </row>
    <row r="563" spans="2:35" ht="26.25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8"/>
      <c r="AI563" s="108"/>
    </row>
    <row r="564" spans="2:35" ht="26.25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8"/>
      <c r="AI564" s="108"/>
    </row>
    <row r="565" spans="2:35" ht="26.25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8"/>
      <c r="AI565" s="108"/>
    </row>
    <row r="566" spans="2:35" ht="26.25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8"/>
      <c r="AI566" s="108"/>
    </row>
    <row r="567" spans="2:35" ht="26.25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8"/>
      <c r="AI567" s="108"/>
    </row>
    <row r="568" spans="2:35" ht="26.25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8"/>
      <c r="AI568" s="108"/>
    </row>
    <row r="569" spans="2:35" ht="26.25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8"/>
      <c r="AI569" s="108"/>
    </row>
    <row r="570" spans="2:35" ht="26.25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8"/>
      <c r="AI570" s="108"/>
    </row>
    <row r="571" spans="2:35" ht="26.25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8"/>
      <c r="AI571" s="108"/>
    </row>
    <row r="572" spans="2:35" ht="20.25">
      <c r="B572" s="138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38"/>
      <c r="AI572" s="138"/>
    </row>
    <row r="573" spans="2:35" ht="20.25">
      <c r="B573" s="138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38"/>
      <c r="AI573" s="138"/>
    </row>
    <row r="574" spans="2:35" ht="20.25">
      <c r="B574" s="138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38"/>
      <c r="AI574" s="138"/>
    </row>
    <row r="575" spans="2:35" ht="20.25">
      <c r="B575" s="138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38"/>
      <c r="AI575" s="138"/>
    </row>
    <row r="576" spans="2:35" ht="20.25">
      <c r="B576" s="138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38"/>
      <c r="AI576" s="138"/>
    </row>
    <row r="577" spans="2:35" ht="20.25">
      <c r="B577" s="138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38"/>
      <c r="AI577" s="138"/>
    </row>
    <row r="578" spans="2:35" ht="20.25">
      <c r="B578" s="138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38"/>
      <c r="AI578" s="138"/>
    </row>
    <row r="579" spans="2:35" ht="20.25">
      <c r="B579" s="138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38"/>
      <c r="AI579" s="138"/>
    </row>
    <row r="580" spans="2:35" ht="20.25">
      <c r="B580" s="138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38"/>
      <c r="AI580" s="138"/>
    </row>
    <row r="581" spans="2:35" ht="20.25">
      <c r="B581" s="138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38"/>
      <c r="AI581" s="138"/>
    </row>
    <row r="582" spans="2:35" ht="20.25">
      <c r="B582" s="138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38"/>
      <c r="AI582" s="138"/>
    </row>
    <row r="583" spans="2:35" ht="20.25">
      <c r="B583" s="138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38"/>
      <c r="AI583" s="138"/>
    </row>
    <row r="584" spans="2:35" ht="20.25">
      <c r="B584" s="138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38"/>
      <c r="AI584" s="138"/>
    </row>
    <row r="585" spans="2:35" ht="20.25">
      <c r="B585" s="138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38"/>
      <c r="AI585" s="138"/>
    </row>
    <row r="586" spans="2:35" ht="20.25">
      <c r="B586" s="138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38"/>
      <c r="AI586" s="138"/>
    </row>
    <row r="587" spans="2:35" ht="20.25">
      <c r="B587" s="138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38"/>
      <c r="AI587" s="138"/>
    </row>
    <row r="588" spans="2:35" ht="20.25">
      <c r="B588" s="138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38"/>
      <c r="AI588" s="138"/>
    </row>
    <row r="589" spans="2:35" ht="20.25">
      <c r="B589" s="138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38"/>
      <c r="AI589" s="138"/>
    </row>
    <row r="590" spans="2:35" ht="20.25">
      <c r="B590" s="138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38"/>
      <c r="AI590" s="138"/>
    </row>
    <row r="591" spans="2:35" ht="20.25">
      <c r="B591" s="138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38"/>
      <c r="AI591" s="138"/>
    </row>
    <row r="592" spans="2:35" ht="20.25">
      <c r="B592" s="138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38"/>
      <c r="AI592" s="138"/>
    </row>
    <row r="593" spans="2:35" ht="20.25">
      <c r="B593" s="138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38"/>
      <c r="AI593" s="138"/>
    </row>
    <row r="594" spans="2:35" ht="20.25">
      <c r="B594" s="138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38"/>
      <c r="AI594" s="138"/>
    </row>
    <row r="595" spans="2:35" ht="20.25">
      <c r="B595" s="138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38"/>
      <c r="AI595" s="138"/>
    </row>
    <row r="596" spans="2:35" ht="20.25">
      <c r="B596" s="138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38"/>
      <c r="AI596" s="138"/>
    </row>
    <row r="597" spans="2:35" ht="20.25">
      <c r="B597" s="138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38"/>
      <c r="AI597" s="138"/>
    </row>
    <row r="598" spans="2:35" ht="20.25">
      <c r="B598" s="138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38"/>
      <c r="AI598" s="138"/>
    </row>
    <row r="599" spans="2:35" ht="20.25">
      <c r="B599" s="138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38"/>
      <c r="AI599" s="138"/>
    </row>
    <row r="600" spans="2:35" ht="20.25">
      <c r="B600" s="138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38"/>
      <c r="AI600" s="138"/>
    </row>
    <row r="601" spans="2:35" ht="20.25">
      <c r="B601" s="138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38"/>
      <c r="AI601" s="138"/>
    </row>
    <row r="602" spans="2:35" ht="20.25">
      <c r="B602" s="138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38"/>
      <c r="AI602" s="138"/>
    </row>
    <row r="603" spans="2:35" ht="20.25">
      <c r="B603" s="138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38"/>
      <c r="AI603" s="138"/>
    </row>
    <row r="604" spans="2:35" ht="20.25">
      <c r="B604" s="138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38"/>
      <c r="AI604" s="138"/>
    </row>
    <row r="605" spans="2:35" ht="20.25">
      <c r="B605" s="138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38"/>
      <c r="AI605" s="138"/>
    </row>
    <row r="606" spans="2:35" ht="20.25">
      <c r="B606" s="138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38"/>
      <c r="AI606" s="138"/>
    </row>
    <row r="607" spans="2:35" ht="20.25">
      <c r="B607" s="138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38"/>
      <c r="AI607" s="138"/>
    </row>
    <row r="608" spans="2:35" ht="20.25">
      <c r="B608" s="138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38"/>
      <c r="AI608" s="138"/>
    </row>
    <row r="609" spans="2:35" ht="20.25">
      <c r="B609" s="138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38"/>
      <c r="AI609" s="138"/>
    </row>
    <row r="610" spans="2:35" ht="20.25">
      <c r="B610" s="138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38"/>
      <c r="AI610" s="138"/>
    </row>
    <row r="611" spans="2:35" ht="20.25">
      <c r="B611" s="138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38"/>
      <c r="AI611" s="138"/>
    </row>
    <row r="612" spans="2:35" ht="20.25">
      <c r="B612" s="138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38"/>
      <c r="AI612" s="138"/>
    </row>
    <row r="613" spans="2:35" ht="20.25">
      <c r="B613" s="138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38"/>
      <c r="AI613" s="138"/>
    </row>
    <row r="614" spans="2:35" ht="20.25">
      <c r="B614" s="138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38"/>
      <c r="AI614" s="138"/>
    </row>
    <row r="615" spans="2:35" ht="20.25">
      <c r="B615" s="138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38"/>
      <c r="AI615" s="138"/>
    </row>
    <row r="616" spans="2:35" ht="20.25">
      <c r="B616" s="138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38"/>
      <c r="AI616" s="138"/>
    </row>
    <row r="617" spans="2:35" ht="20.25">
      <c r="B617" s="138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38"/>
      <c r="AI617" s="138"/>
    </row>
    <row r="618" spans="2:35" ht="20.25">
      <c r="B618" s="138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38"/>
      <c r="AI618" s="138"/>
    </row>
    <row r="619" spans="2:35" ht="20.25">
      <c r="B619" s="138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38"/>
      <c r="AI619" s="138"/>
    </row>
    <row r="620" spans="2:35" ht="20.25">
      <c r="B620" s="138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38"/>
      <c r="AI620" s="138"/>
    </row>
    <row r="621" spans="2:35" ht="20.25">
      <c r="B621" s="138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38"/>
      <c r="AI621" s="138"/>
    </row>
  </sheetData>
  <mergeCells count="1">
    <mergeCell ref="D435:AI435"/>
  </mergeCells>
  <phoneticPr fontId="4" type="noConversion"/>
  <pageMargins left="0" right="0" top="0" bottom="0" header="0" footer="0"/>
  <pageSetup paperSize="9" scale="22" orientation="landscape" r:id="rId1"/>
  <headerFooter alignWithMargins="0"/>
  <rowBreaks count="9" manualBreakCount="9">
    <brk id="94" min="1" max="34" man="1"/>
    <brk id="186" min="1" max="34" man="1"/>
    <brk id="278" min="1" max="34" man="1"/>
    <brk id="343" min="1" max="34" man="1"/>
    <brk id="405" min="1" max="34" man="1"/>
    <brk id="32" min="1" max="34" man="1"/>
    <brk id="94" min="1" max="34" man="1"/>
    <brk id="154" min="1" max="34" man="1"/>
    <brk id="433" min="1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2:CJ631"/>
  <sheetViews>
    <sheetView view="pageBreakPreview" topLeftCell="A442" zoomScale="60" zoomScaleNormal="100" workbookViewId="0">
      <selection activeCell="L447" sqref="L447"/>
    </sheetView>
  </sheetViews>
  <sheetFormatPr defaultColWidth="9.140625" defaultRowHeight="12.75"/>
  <cols>
    <col min="1" max="1" width="9.140625" style="107"/>
    <col min="2" max="2" width="16.28515625" style="107" customWidth="1"/>
    <col min="3" max="3" width="69.7109375" style="107" customWidth="1"/>
    <col min="4" max="4" width="17.5703125" style="107" customWidth="1"/>
    <col min="5" max="5" width="17.42578125" style="107" customWidth="1"/>
    <col min="6" max="10" width="15.7109375" style="107" customWidth="1"/>
    <col min="11" max="11" width="17.85546875" style="107" customWidth="1"/>
    <col min="12" max="12" width="20.5703125" style="107" customWidth="1"/>
    <col min="13" max="13" width="15.7109375" style="107" customWidth="1"/>
    <col min="14" max="14" width="19" style="107" customWidth="1"/>
    <col min="15" max="15" width="15.7109375" style="107" customWidth="1"/>
    <col min="16" max="16" width="18.140625" style="107" customWidth="1"/>
    <col min="17" max="20" width="15.7109375" style="107" customWidth="1"/>
    <col min="21" max="21" width="25.28515625" style="107" customWidth="1"/>
    <col min="22" max="33" width="15.7109375" style="107" customWidth="1"/>
    <col min="34" max="34" width="17.85546875" style="107" customWidth="1"/>
    <col min="35" max="35" width="17.7109375" style="107" customWidth="1"/>
    <col min="36" max="16384" width="9.140625" style="107"/>
  </cols>
  <sheetData>
    <row r="2" spans="2:40" ht="26.25">
      <c r="B2" s="105"/>
      <c r="C2" s="105" t="s">
        <v>425</v>
      </c>
      <c r="D2" s="106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2:40" ht="26.25">
      <c r="B3" s="105"/>
      <c r="C3" s="105"/>
      <c r="D3" s="105"/>
      <c r="E3" s="105"/>
      <c r="F3" s="105" t="s">
        <v>149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2:40" ht="26.25">
      <c r="B4" s="110" t="s">
        <v>73</v>
      </c>
      <c r="C4" s="110" t="s">
        <v>74</v>
      </c>
      <c r="D4" s="110" t="s">
        <v>75</v>
      </c>
      <c r="E4" s="110"/>
      <c r="F4" s="110"/>
      <c r="G4" s="110" t="s">
        <v>76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</row>
    <row r="5" spans="2:40" ht="26.25">
      <c r="B5" s="111" t="s">
        <v>77</v>
      </c>
      <c r="C5" s="112" t="s">
        <v>78</v>
      </c>
      <c r="D5" s="110" t="s">
        <v>79</v>
      </c>
      <c r="E5" s="110" t="s">
        <v>80</v>
      </c>
      <c r="F5" s="110" t="s">
        <v>81</v>
      </c>
      <c r="G5" s="110" t="s">
        <v>82</v>
      </c>
      <c r="H5" s="110" t="s">
        <v>83</v>
      </c>
      <c r="I5" s="110" t="s">
        <v>84</v>
      </c>
      <c r="J5" s="110" t="s">
        <v>85</v>
      </c>
      <c r="K5" s="110" t="s">
        <v>86</v>
      </c>
      <c r="L5" s="110" t="s">
        <v>87</v>
      </c>
      <c r="M5" s="110" t="s">
        <v>88</v>
      </c>
      <c r="N5" s="110" t="s">
        <v>41</v>
      </c>
      <c r="O5" s="110" t="s">
        <v>89</v>
      </c>
      <c r="P5" s="110" t="s">
        <v>90</v>
      </c>
      <c r="Q5" s="110" t="s">
        <v>91</v>
      </c>
      <c r="R5" s="110" t="s">
        <v>92</v>
      </c>
      <c r="S5" s="110" t="s">
        <v>93</v>
      </c>
      <c r="T5" s="110" t="s">
        <v>94</v>
      </c>
      <c r="U5" s="110" t="s">
        <v>95</v>
      </c>
      <c r="V5" s="110" t="s">
        <v>96</v>
      </c>
      <c r="W5" s="110" t="s">
        <v>97</v>
      </c>
      <c r="X5" s="110" t="s">
        <v>98</v>
      </c>
      <c r="Y5" s="110" t="s">
        <v>99</v>
      </c>
      <c r="Z5" s="110" t="s">
        <v>100</v>
      </c>
      <c r="AA5" s="110" t="s">
        <v>101</v>
      </c>
      <c r="AB5" s="110" t="s">
        <v>102</v>
      </c>
      <c r="AC5" s="110" t="s">
        <v>103</v>
      </c>
      <c r="AD5" s="110" t="s">
        <v>104</v>
      </c>
      <c r="AE5" s="110" t="s">
        <v>136</v>
      </c>
      <c r="AF5" s="110" t="s">
        <v>105</v>
      </c>
      <c r="AG5" s="110" t="s">
        <v>106</v>
      </c>
      <c r="AH5" s="110" t="s">
        <v>107</v>
      </c>
      <c r="AI5" s="110" t="s">
        <v>108</v>
      </c>
    </row>
    <row r="6" spans="2:40" s="116" customFormat="1" ht="27.75">
      <c r="B6" s="113" t="s">
        <v>231</v>
      </c>
      <c r="C6" s="114" t="s">
        <v>117</v>
      </c>
      <c r="D6" s="115" t="s">
        <v>59</v>
      </c>
      <c r="E6" s="114"/>
      <c r="F6" s="114"/>
      <c r="G6" s="114"/>
      <c r="H6" s="114">
        <v>66.599999999999994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>
        <v>10</v>
      </c>
      <c r="W6" s="114"/>
      <c r="X6" s="114"/>
      <c r="Y6" s="114">
        <v>20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</row>
    <row r="7" spans="2:40" s="116" customFormat="1" ht="27.75">
      <c r="B7" s="117" t="s">
        <v>388</v>
      </c>
      <c r="C7" s="114" t="s">
        <v>439</v>
      </c>
      <c r="D7" s="115">
        <v>200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>
        <v>150</v>
      </c>
      <c r="V7" s="114"/>
      <c r="W7" s="114"/>
      <c r="X7" s="114"/>
      <c r="Y7" s="114"/>
      <c r="Z7" s="114"/>
      <c r="AA7" s="114"/>
      <c r="AB7" s="114"/>
      <c r="AC7" s="114"/>
      <c r="AD7" s="114">
        <v>13</v>
      </c>
      <c r="AE7" s="114"/>
      <c r="AF7" s="114"/>
      <c r="AG7" s="114"/>
      <c r="AH7" s="114"/>
      <c r="AI7" s="114">
        <v>4</v>
      </c>
    </row>
    <row r="8" spans="2:40" s="116" customFormat="1" ht="27.75">
      <c r="B8" s="117"/>
      <c r="C8" s="114" t="s">
        <v>31</v>
      </c>
      <c r="D8" s="115">
        <v>30</v>
      </c>
      <c r="E8" s="114">
        <v>30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spans="2:40" s="116" customFormat="1" ht="27.75">
      <c r="B9" s="117" t="s">
        <v>246</v>
      </c>
      <c r="C9" s="114" t="s">
        <v>137</v>
      </c>
      <c r="D9" s="115">
        <v>5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>
        <v>5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2:40" s="116" customFormat="1" ht="27.75">
      <c r="B10" s="117"/>
      <c r="C10" s="114"/>
      <c r="D10" s="115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2:40" s="116" customFormat="1" ht="27.75">
      <c r="B11" s="117"/>
      <c r="C11" s="114" t="s">
        <v>484</v>
      </c>
      <c r="D11" s="115">
        <v>200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4">
        <v>200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</row>
    <row r="12" spans="2:40" s="116" customFormat="1" ht="27.75">
      <c r="B12" s="117"/>
      <c r="C12" s="114" t="s">
        <v>184</v>
      </c>
      <c r="D12" s="115">
        <v>25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4">
        <v>25</v>
      </c>
      <c r="AF12" s="115"/>
      <c r="AG12" s="115"/>
      <c r="AH12" s="115"/>
      <c r="AI12" s="115"/>
    </row>
    <row r="13" spans="2:40" s="116" customFormat="1" ht="27.75">
      <c r="B13" s="117" t="s">
        <v>235</v>
      </c>
      <c r="C13" s="114" t="s">
        <v>41</v>
      </c>
      <c r="D13" s="115">
        <v>100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>
        <v>100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2:40" s="116" customFormat="1" ht="27.75">
      <c r="B14" s="117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</row>
    <row r="15" spans="2:40" s="116" customFormat="1" ht="27.75">
      <c r="B15" s="117" t="s">
        <v>397</v>
      </c>
      <c r="C15" s="114" t="s">
        <v>438</v>
      </c>
      <c r="D15" s="115">
        <v>80</v>
      </c>
      <c r="E15" s="114"/>
      <c r="F15" s="114"/>
      <c r="G15" s="114"/>
      <c r="H15" s="114"/>
      <c r="I15" s="114"/>
      <c r="J15" s="114"/>
      <c r="K15" s="114"/>
      <c r="L15" s="114">
        <v>76.8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>
        <v>4</v>
      </c>
      <c r="AD15" s="114">
        <v>2.4</v>
      </c>
      <c r="AE15" s="114"/>
      <c r="AF15" s="114"/>
      <c r="AG15" s="114"/>
      <c r="AH15" s="114"/>
      <c r="AI15" s="114"/>
      <c r="AJ15" s="116">
        <v>0.8</v>
      </c>
      <c r="AM15" s="116">
        <v>0.1</v>
      </c>
    </row>
    <row r="16" spans="2:40" s="116" customFormat="1" ht="27.75">
      <c r="B16" s="117" t="s">
        <v>248</v>
      </c>
      <c r="C16" s="114" t="s">
        <v>501</v>
      </c>
      <c r="D16" s="115">
        <v>250</v>
      </c>
      <c r="E16" s="114"/>
      <c r="F16" s="114"/>
      <c r="G16" s="114"/>
      <c r="H16" s="114"/>
      <c r="I16" s="114"/>
      <c r="J16" s="114"/>
      <c r="K16" s="114">
        <v>20</v>
      </c>
      <c r="L16" s="114">
        <v>82.5</v>
      </c>
      <c r="M16" s="114">
        <v>3</v>
      </c>
      <c r="N16" s="114"/>
      <c r="O16" s="114"/>
      <c r="P16" s="114"/>
      <c r="Q16" s="114"/>
      <c r="R16" s="114"/>
      <c r="S16" s="114"/>
      <c r="T16" s="114"/>
      <c r="U16" s="114"/>
      <c r="V16" s="114">
        <v>5</v>
      </c>
      <c r="W16" s="114"/>
      <c r="X16" s="114"/>
      <c r="Y16" s="114"/>
      <c r="Z16" s="114"/>
      <c r="AA16" s="114"/>
      <c r="AB16" s="114"/>
      <c r="AC16" s="114"/>
      <c r="AD16" s="114">
        <v>2.5</v>
      </c>
      <c r="AE16" s="114"/>
      <c r="AF16" s="114"/>
      <c r="AG16" s="114"/>
      <c r="AH16" s="114"/>
      <c r="AI16" s="114"/>
      <c r="AK16" s="116">
        <v>1</v>
      </c>
      <c r="AM16" s="116">
        <v>0.13</v>
      </c>
      <c r="AN16" s="116">
        <v>0.01</v>
      </c>
    </row>
    <row r="17" spans="2:40" s="116" customFormat="1" ht="27.75">
      <c r="B17" s="117"/>
      <c r="C17" s="114" t="s">
        <v>249</v>
      </c>
      <c r="D17" s="115">
        <v>5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>
        <v>5</v>
      </c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115"/>
    </row>
    <row r="18" spans="2:40" s="116" customFormat="1" ht="27.75">
      <c r="B18" s="117" t="s">
        <v>237</v>
      </c>
      <c r="C18" s="114" t="s">
        <v>392</v>
      </c>
      <c r="D18" s="115">
        <v>75</v>
      </c>
      <c r="E18" s="114">
        <v>21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>
        <v>55.5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>
        <v>3</v>
      </c>
      <c r="AD18" s="114"/>
      <c r="AE18" s="114"/>
      <c r="AF18" s="114"/>
      <c r="AG18" s="114"/>
      <c r="AH18" s="114"/>
      <c r="AI18" s="114"/>
      <c r="AK18" s="116">
        <v>0.3</v>
      </c>
    </row>
    <row r="19" spans="2:40" s="116" customFormat="1" ht="27.75">
      <c r="B19" s="117" t="s">
        <v>239</v>
      </c>
      <c r="C19" s="114" t="s">
        <v>369</v>
      </c>
      <c r="D19" s="115">
        <v>200</v>
      </c>
      <c r="E19" s="114"/>
      <c r="F19" s="114">
        <v>2.4</v>
      </c>
      <c r="G19" s="114"/>
      <c r="H19" s="114"/>
      <c r="I19" s="114"/>
      <c r="J19" s="114"/>
      <c r="K19" s="114"/>
      <c r="L19" s="114">
        <v>241.2</v>
      </c>
      <c r="M19" s="114">
        <v>4.8</v>
      </c>
      <c r="N19" s="114"/>
      <c r="O19" s="114"/>
      <c r="P19" s="114"/>
      <c r="Q19" s="114"/>
      <c r="R19" s="114"/>
      <c r="S19" s="114"/>
      <c r="T19" s="114"/>
      <c r="U19" s="114"/>
      <c r="V19" s="114">
        <v>7</v>
      </c>
      <c r="W19" s="114"/>
      <c r="X19" s="114"/>
      <c r="Y19" s="114"/>
      <c r="Z19" s="114"/>
      <c r="AA19" s="114"/>
      <c r="AB19" s="114"/>
      <c r="AC19" s="114"/>
      <c r="AD19" s="114">
        <v>6</v>
      </c>
      <c r="AE19" s="114"/>
      <c r="AF19" s="114"/>
      <c r="AG19" s="114"/>
      <c r="AH19" s="114"/>
      <c r="AI19" s="114"/>
      <c r="AK19" s="116">
        <v>1.2</v>
      </c>
      <c r="AM19" s="116">
        <v>0.18</v>
      </c>
      <c r="AN19" s="116">
        <v>0.02</v>
      </c>
    </row>
    <row r="20" spans="2:40" s="116" customFormat="1" ht="27.75">
      <c r="B20" s="117" t="s">
        <v>388</v>
      </c>
      <c r="C20" s="118" t="s">
        <v>465</v>
      </c>
      <c r="D20" s="115">
        <v>200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>
        <v>40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>
        <v>15</v>
      </c>
      <c r="AE20" s="114"/>
      <c r="AF20" s="114"/>
      <c r="AG20" s="114"/>
      <c r="AH20" s="114"/>
      <c r="AI20" s="114"/>
      <c r="AL20" s="116">
        <v>0.2</v>
      </c>
    </row>
    <row r="21" spans="2:40" s="116" customFormat="1" ht="27.75">
      <c r="B21" s="117"/>
      <c r="C21" s="118" t="s">
        <v>39</v>
      </c>
      <c r="D21" s="115">
        <v>60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</row>
    <row r="22" spans="2:40" s="116" customFormat="1" ht="27.75">
      <c r="B22" s="117"/>
      <c r="C22" s="118"/>
      <c r="D22" s="115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</row>
    <row r="23" spans="2:40" s="116" customFormat="1" ht="27.75">
      <c r="B23" s="114"/>
      <c r="C23" s="114"/>
      <c r="D23" s="115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</row>
    <row r="24" spans="2:40" s="116" customFormat="1" ht="27.75">
      <c r="B24" s="117" t="s">
        <v>388</v>
      </c>
      <c r="C24" s="114" t="s">
        <v>391</v>
      </c>
      <c r="D24" s="115">
        <v>100</v>
      </c>
      <c r="E24" s="114">
        <v>20</v>
      </c>
      <c r="F24" s="114"/>
      <c r="G24" s="114"/>
      <c r="H24" s="114"/>
      <c r="I24" s="114"/>
      <c r="J24" s="114"/>
      <c r="K24" s="114"/>
      <c r="L24" s="114">
        <v>20</v>
      </c>
      <c r="M24" s="114"/>
      <c r="N24" s="114"/>
      <c r="O24" s="114"/>
      <c r="P24" s="114"/>
      <c r="Q24" s="114"/>
      <c r="R24" s="114"/>
      <c r="S24" s="114"/>
      <c r="T24" s="114"/>
      <c r="U24" s="114"/>
      <c r="V24" s="114">
        <v>10</v>
      </c>
      <c r="W24" s="114"/>
      <c r="X24" s="114"/>
      <c r="Y24" s="114"/>
      <c r="Z24" s="114">
        <v>15</v>
      </c>
      <c r="AA24" s="114">
        <v>55</v>
      </c>
      <c r="AB24" s="114"/>
      <c r="AC24" s="114">
        <v>10</v>
      </c>
      <c r="AD24" s="114"/>
      <c r="AE24" s="114"/>
      <c r="AF24" s="114"/>
      <c r="AG24" s="114"/>
      <c r="AH24" s="114"/>
      <c r="AI24" s="114"/>
    </row>
    <row r="25" spans="2:40" s="116" customFormat="1" ht="27.75">
      <c r="B25" s="114" t="s">
        <v>241</v>
      </c>
      <c r="C25" s="114" t="s">
        <v>56</v>
      </c>
      <c r="D25" s="115">
        <v>150</v>
      </c>
      <c r="E25" s="114"/>
      <c r="F25" s="114"/>
      <c r="G25" s="114"/>
      <c r="H25" s="114"/>
      <c r="I25" s="114"/>
      <c r="J25" s="114"/>
      <c r="K25" s="114">
        <v>150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>
        <v>5.25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K25" s="116">
        <v>0.9</v>
      </c>
    </row>
    <row r="26" spans="2:40" s="116" customFormat="1" ht="27.75">
      <c r="B26" s="117" t="s">
        <v>444</v>
      </c>
      <c r="C26" s="114" t="s">
        <v>445</v>
      </c>
      <c r="D26" s="115" t="s">
        <v>446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>
        <v>7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>
        <v>13</v>
      </c>
      <c r="AE26" s="114"/>
      <c r="AF26" s="114"/>
      <c r="AG26" s="114">
        <v>1</v>
      </c>
      <c r="AH26" s="114"/>
      <c r="AI26" s="114"/>
    </row>
    <row r="27" spans="2:40" s="116" customFormat="1" ht="27.75">
      <c r="B27" s="117"/>
      <c r="C27" s="114" t="s">
        <v>39</v>
      </c>
      <c r="D27" s="115">
        <v>40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</row>
    <row r="28" spans="2:40" s="116" customFormat="1" ht="27.75">
      <c r="B28" s="117"/>
      <c r="C28" s="114" t="s">
        <v>31</v>
      </c>
      <c r="D28" s="115">
        <v>30</v>
      </c>
      <c r="E28" s="114">
        <v>30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</row>
    <row r="29" spans="2:40" s="116" customFormat="1" ht="27.75">
      <c r="B29" s="117"/>
      <c r="C29" s="114"/>
      <c r="D29" s="115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</row>
    <row r="30" spans="2:40" s="116" customFormat="1" ht="27.75">
      <c r="B30" s="117" t="s">
        <v>234</v>
      </c>
      <c r="C30" s="114" t="s">
        <v>48</v>
      </c>
      <c r="D30" s="115">
        <v>180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>
        <v>180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</row>
    <row r="31" spans="2:40" s="116" customFormat="1" ht="27.75">
      <c r="B31" s="117"/>
      <c r="C31" s="114" t="s">
        <v>31</v>
      </c>
      <c r="D31" s="115">
        <v>30</v>
      </c>
      <c r="E31" s="114">
        <v>30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</row>
    <row r="32" spans="2:40" s="116" customFormat="1" ht="27.75">
      <c r="B32" s="119"/>
      <c r="C32" s="114" t="s">
        <v>35</v>
      </c>
      <c r="D32" s="115">
        <v>15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</row>
    <row r="33" spans="2:40" ht="26.25">
      <c r="B33" s="110"/>
      <c r="C33" s="120" t="s">
        <v>138</v>
      </c>
      <c r="D33" s="121">
        <f>D21+D27</f>
        <v>100</v>
      </c>
      <c r="E33" s="121">
        <f t="shared" ref="E33:AI33" si="0">SUM(E6:E32)</f>
        <v>131</v>
      </c>
      <c r="F33" s="121">
        <f t="shared" si="0"/>
        <v>2.4</v>
      </c>
      <c r="G33" s="121">
        <f t="shared" si="0"/>
        <v>0</v>
      </c>
      <c r="H33" s="121">
        <f t="shared" si="0"/>
        <v>66.599999999999994</v>
      </c>
      <c r="I33" s="121">
        <f t="shared" si="0"/>
        <v>0</v>
      </c>
      <c r="J33" s="121">
        <f t="shared" si="0"/>
        <v>0</v>
      </c>
      <c r="K33" s="121">
        <f t="shared" si="0"/>
        <v>170</v>
      </c>
      <c r="L33" s="121">
        <f t="shared" si="0"/>
        <v>420.5</v>
      </c>
      <c r="M33" s="121">
        <f t="shared" si="0"/>
        <v>7.8</v>
      </c>
      <c r="N33" s="121">
        <f t="shared" si="0"/>
        <v>147</v>
      </c>
      <c r="O33" s="121">
        <f t="shared" si="0"/>
        <v>0</v>
      </c>
      <c r="P33" s="121">
        <f t="shared" si="0"/>
        <v>0</v>
      </c>
      <c r="Q33" s="121">
        <f t="shared" si="0"/>
        <v>55.5</v>
      </c>
      <c r="R33" s="121">
        <f t="shared" si="0"/>
        <v>0</v>
      </c>
      <c r="S33" s="121">
        <f t="shared" si="0"/>
        <v>0</v>
      </c>
      <c r="T33" s="121">
        <f t="shared" si="0"/>
        <v>0</v>
      </c>
      <c r="U33" s="121">
        <f t="shared" si="0"/>
        <v>530</v>
      </c>
      <c r="V33" s="121">
        <f t="shared" si="0"/>
        <v>42.25</v>
      </c>
      <c r="W33" s="121">
        <f t="shared" si="0"/>
        <v>0</v>
      </c>
      <c r="X33" s="121">
        <f t="shared" si="0"/>
        <v>5</v>
      </c>
      <c r="Y33" s="121">
        <f t="shared" si="0"/>
        <v>20</v>
      </c>
      <c r="Z33" s="121">
        <f t="shared" si="0"/>
        <v>15</v>
      </c>
      <c r="AA33" s="121">
        <f t="shared" si="0"/>
        <v>55</v>
      </c>
      <c r="AB33" s="121">
        <f t="shared" si="0"/>
        <v>0</v>
      </c>
      <c r="AC33" s="121">
        <f t="shared" si="0"/>
        <v>17</v>
      </c>
      <c r="AD33" s="121">
        <f t="shared" si="0"/>
        <v>51.9</v>
      </c>
      <c r="AE33" s="121">
        <f t="shared" si="0"/>
        <v>25</v>
      </c>
      <c r="AF33" s="121">
        <f t="shared" si="0"/>
        <v>0</v>
      </c>
      <c r="AG33" s="121">
        <f t="shared" si="0"/>
        <v>1</v>
      </c>
      <c r="AH33" s="121">
        <f t="shared" si="0"/>
        <v>0</v>
      </c>
      <c r="AI33" s="121">
        <f t="shared" si="0"/>
        <v>4</v>
      </c>
    </row>
    <row r="34" spans="2:40" ht="26.25">
      <c r="B34" s="105"/>
      <c r="C34" s="105"/>
      <c r="D34" s="105"/>
      <c r="E34" s="105"/>
      <c r="F34" s="105" t="s">
        <v>289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</row>
    <row r="35" spans="2:40" ht="26.25">
      <c r="B35" s="110" t="s">
        <v>73</v>
      </c>
      <c r="C35" s="110" t="s">
        <v>74</v>
      </c>
      <c r="D35" s="110" t="s">
        <v>75</v>
      </c>
      <c r="E35" s="110"/>
      <c r="F35" s="110"/>
      <c r="G35" s="110" t="s">
        <v>76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</row>
    <row r="36" spans="2:40" ht="26.25">
      <c r="B36" s="111" t="s">
        <v>77</v>
      </c>
      <c r="C36" s="112" t="s">
        <v>78</v>
      </c>
      <c r="D36" s="110" t="s">
        <v>79</v>
      </c>
      <c r="E36" s="110" t="s">
        <v>80</v>
      </c>
      <c r="F36" s="110" t="s">
        <v>81</v>
      </c>
      <c r="G36" s="110" t="s">
        <v>82</v>
      </c>
      <c r="H36" s="110" t="s">
        <v>83</v>
      </c>
      <c r="I36" s="110" t="s">
        <v>84</v>
      </c>
      <c r="J36" s="110" t="s">
        <v>85</v>
      </c>
      <c r="K36" s="110" t="s">
        <v>86</v>
      </c>
      <c r="L36" s="110" t="s">
        <v>87</v>
      </c>
      <c r="M36" s="110" t="s">
        <v>88</v>
      </c>
      <c r="N36" s="110" t="s">
        <v>41</v>
      </c>
      <c r="O36" s="110" t="s">
        <v>89</v>
      </c>
      <c r="P36" s="110" t="s">
        <v>90</v>
      </c>
      <c r="Q36" s="110" t="s">
        <v>91</v>
      </c>
      <c r="R36" s="110" t="s">
        <v>92</v>
      </c>
      <c r="S36" s="110" t="s">
        <v>93</v>
      </c>
      <c r="T36" s="110" t="s">
        <v>94</v>
      </c>
      <c r="U36" s="110" t="s">
        <v>95</v>
      </c>
      <c r="V36" s="110" t="s">
        <v>96</v>
      </c>
      <c r="W36" s="110" t="s">
        <v>97</v>
      </c>
      <c r="X36" s="110" t="s">
        <v>98</v>
      </c>
      <c r="Y36" s="110" t="s">
        <v>99</v>
      </c>
      <c r="Z36" s="110" t="s">
        <v>100</v>
      </c>
      <c r="AA36" s="110" t="s">
        <v>101</v>
      </c>
      <c r="AB36" s="110" t="s">
        <v>102</v>
      </c>
      <c r="AC36" s="110" t="s">
        <v>103</v>
      </c>
      <c r="AD36" s="110" t="s">
        <v>104</v>
      </c>
      <c r="AE36" s="110" t="s">
        <v>136</v>
      </c>
      <c r="AF36" s="110" t="s">
        <v>105</v>
      </c>
      <c r="AG36" s="110" t="s">
        <v>106</v>
      </c>
      <c r="AH36" s="110" t="s">
        <v>107</v>
      </c>
      <c r="AI36" s="110" t="s">
        <v>108</v>
      </c>
    </row>
    <row r="37" spans="2:40" s="116" customFormat="1" ht="27.75">
      <c r="B37" s="114" t="s">
        <v>287</v>
      </c>
      <c r="C37" s="114" t="s">
        <v>67</v>
      </c>
      <c r="D37" s="115" t="s">
        <v>213</v>
      </c>
      <c r="E37" s="114"/>
      <c r="F37" s="114">
        <v>19.8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>
        <v>140.4</v>
      </c>
      <c r="X37" s="114"/>
      <c r="Y37" s="114"/>
      <c r="Z37" s="114">
        <v>10.26</v>
      </c>
      <c r="AA37" s="114"/>
      <c r="AB37" s="114"/>
      <c r="AC37" s="114"/>
      <c r="AD37" s="114">
        <v>28.26</v>
      </c>
      <c r="AE37" s="114"/>
      <c r="AF37" s="114"/>
      <c r="AG37" s="114"/>
      <c r="AH37" s="114"/>
      <c r="AI37" s="114"/>
      <c r="AK37" s="116">
        <v>0.72</v>
      </c>
    </row>
    <row r="38" spans="2:40" s="116" customFormat="1" ht="27.75">
      <c r="B38" s="117" t="s">
        <v>255</v>
      </c>
      <c r="C38" s="114" t="s">
        <v>43</v>
      </c>
      <c r="D38" s="115">
        <v>200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>
        <v>50</v>
      </c>
      <c r="V38" s="114"/>
      <c r="W38" s="114"/>
      <c r="X38" s="114"/>
      <c r="Y38" s="114"/>
      <c r="Z38" s="114"/>
      <c r="AA38" s="114"/>
      <c r="AB38" s="114"/>
      <c r="AC38" s="114"/>
      <c r="AD38" s="114">
        <v>15</v>
      </c>
      <c r="AE38" s="114"/>
      <c r="AF38" s="114"/>
      <c r="AG38" s="114"/>
      <c r="AH38" s="114">
        <v>8</v>
      </c>
      <c r="AI38" s="114"/>
    </row>
    <row r="39" spans="2:40" s="116" customFormat="1" ht="27.75">
      <c r="B39" s="117"/>
      <c r="C39" s="114" t="s">
        <v>31</v>
      </c>
      <c r="D39" s="115">
        <v>30</v>
      </c>
      <c r="E39" s="114">
        <v>30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</row>
    <row r="40" spans="2:40" s="116" customFormat="1" ht="27.75">
      <c r="B40" s="117" t="s">
        <v>246</v>
      </c>
      <c r="C40" s="114" t="s">
        <v>137</v>
      </c>
      <c r="D40" s="115">
        <v>5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>
        <v>5</v>
      </c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</row>
    <row r="41" spans="2:40" s="116" customFormat="1" ht="27.75">
      <c r="B41" s="117"/>
      <c r="C41" s="114"/>
      <c r="D41" s="115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2" spans="2:40" s="116" customFormat="1" ht="27.75">
      <c r="B42" s="117"/>
      <c r="C42" s="114" t="s">
        <v>432</v>
      </c>
      <c r="D42" s="115">
        <v>200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>
        <v>200</v>
      </c>
      <c r="Q42" s="115"/>
      <c r="R42" s="115"/>
      <c r="S42" s="115"/>
      <c r="T42" s="115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</row>
    <row r="43" spans="2:40" s="116" customFormat="1" ht="27.75">
      <c r="B43" s="117"/>
      <c r="C43" s="114" t="s">
        <v>38</v>
      </c>
      <c r="D43" s="115">
        <v>15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>
        <v>15</v>
      </c>
      <c r="AF43" s="114"/>
      <c r="AG43" s="114"/>
      <c r="AH43" s="114"/>
      <c r="AI43" s="114"/>
    </row>
    <row r="44" spans="2:40" s="116" customFormat="1" ht="27.75">
      <c r="B44" s="117" t="s">
        <v>235</v>
      </c>
      <c r="C44" s="114" t="s">
        <v>41</v>
      </c>
      <c r="D44" s="115">
        <v>100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>
        <v>100</v>
      </c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</row>
    <row r="45" spans="2:40" s="116" customFormat="1" ht="27.75">
      <c r="B45" s="117"/>
      <c r="C45" s="114"/>
      <c r="D45" s="115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115"/>
    </row>
    <row r="46" spans="2:40" s="116" customFormat="1" ht="27.75">
      <c r="B46" s="117" t="s">
        <v>441</v>
      </c>
      <c r="C46" s="114" t="s">
        <v>442</v>
      </c>
      <c r="D46" s="115">
        <v>80</v>
      </c>
      <c r="E46" s="114"/>
      <c r="F46" s="114"/>
      <c r="G46" s="114"/>
      <c r="H46" s="114"/>
      <c r="I46" s="114"/>
      <c r="J46" s="114"/>
      <c r="K46" s="114"/>
      <c r="L46" s="114">
        <v>64</v>
      </c>
      <c r="M46" s="114"/>
      <c r="N46" s="114">
        <v>12</v>
      </c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>
        <v>4</v>
      </c>
      <c r="AD46" s="114"/>
      <c r="AE46" s="114"/>
      <c r="AF46" s="114"/>
      <c r="AG46" s="114"/>
      <c r="AH46" s="114"/>
      <c r="AI46" s="114"/>
    </row>
    <row r="47" spans="2:40" s="116" customFormat="1" ht="27.75">
      <c r="B47" s="117" t="s">
        <v>236</v>
      </c>
      <c r="C47" s="114" t="s">
        <v>362</v>
      </c>
      <c r="D47" s="115">
        <v>250</v>
      </c>
      <c r="E47" s="114"/>
      <c r="F47" s="114"/>
      <c r="G47" s="114"/>
      <c r="H47" s="114"/>
      <c r="I47" s="114"/>
      <c r="J47" s="114">
        <v>20</v>
      </c>
      <c r="K47" s="114">
        <v>62.5</v>
      </c>
      <c r="L47" s="114">
        <v>22.5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>
        <v>5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15"/>
      <c r="AK47" s="116">
        <v>1</v>
      </c>
      <c r="AN47" s="116">
        <v>0.01</v>
      </c>
    </row>
    <row r="48" spans="2:40" s="116" customFormat="1" ht="27.75">
      <c r="B48" s="117" t="s">
        <v>388</v>
      </c>
      <c r="C48" s="114" t="s">
        <v>440</v>
      </c>
      <c r="D48" s="115">
        <v>100</v>
      </c>
      <c r="E48" s="114">
        <v>10.5</v>
      </c>
      <c r="F48" s="114">
        <v>6</v>
      </c>
      <c r="G48" s="114"/>
      <c r="H48" s="114"/>
      <c r="I48" s="114"/>
      <c r="J48" s="114"/>
      <c r="K48" s="114"/>
      <c r="L48" s="114">
        <v>10</v>
      </c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>
        <v>16</v>
      </c>
      <c r="Y48" s="114">
        <v>8</v>
      </c>
      <c r="Z48" s="114"/>
      <c r="AA48" s="114">
        <v>58</v>
      </c>
      <c r="AB48" s="114"/>
      <c r="AC48" s="114">
        <v>6</v>
      </c>
      <c r="AD48" s="114"/>
      <c r="AE48" s="114"/>
      <c r="AF48" s="114"/>
      <c r="AG48" s="114"/>
      <c r="AH48" s="114"/>
      <c r="AI48" s="114"/>
    </row>
    <row r="49" spans="2:39" s="116" customFormat="1" ht="27.75">
      <c r="B49" s="117" t="s">
        <v>251</v>
      </c>
      <c r="C49" s="114" t="s">
        <v>282</v>
      </c>
      <c r="D49" s="115">
        <v>150</v>
      </c>
      <c r="E49" s="114"/>
      <c r="F49" s="114"/>
      <c r="G49" s="114"/>
      <c r="H49" s="114"/>
      <c r="I49" s="114">
        <v>32.299999999999997</v>
      </c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>
        <v>5.25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5"/>
      <c r="AI49" s="115"/>
      <c r="AK49" s="116">
        <v>1.5</v>
      </c>
    </row>
    <row r="50" spans="2:39" s="116" customFormat="1" ht="27.75">
      <c r="B50" s="117" t="s">
        <v>265</v>
      </c>
      <c r="C50" s="118" t="s">
        <v>266</v>
      </c>
      <c r="D50" s="115">
        <v>200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>
        <v>40</v>
      </c>
      <c r="O50" s="115"/>
      <c r="P50" s="11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>
        <v>20</v>
      </c>
      <c r="AE50" s="115"/>
      <c r="AF50" s="115"/>
      <c r="AG50" s="115"/>
      <c r="AH50" s="115"/>
      <c r="AI50" s="115"/>
      <c r="AM50" s="116">
        <v>0.2</v>
      </c>
    </row>
    <row r="51" spans="2:39" s="116" customFormat="1" ht="27.75">
      <c r="B51" s="117"/>
      <c r="C51" s="118" t="s">
        <v>39</v>
      </c>
      <c r="D51" s="115">
        <v>60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</row>
    <row r="52" spans="2:39" s="116" customFormat="1" ht="27.75">
      <c r="B52" s="117"/>
      <c r="C52" s="118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</row>
    <row r="53" spans="2:39" s="116" customFormat="1" ht="27.75">
      <c r="B53" s="117" t="s">
        <v>397</v>
      </c>
      <c r="C53" s="118" t="s">
        <v>464</v>
      </c>
      <c r="D53" s="115">
        <v>50</v>
      </c>
      <c r="E53" s="114"/>
      <c r="F53" s="114"/>
      <c r="G53" s="114"/>
      <c r="H53" s="114"/>
      <c r="I53" s="114"/>
      <c r="J53" s="114"/>
      <c r="K53" s="114"/>
      <c r="L53" s="114">
        <v>50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</row>
    <row r="54" spans="2:39" s="116" customFormat="1" ht="27.75">
      <c r="B54" s="114" t="s">
        <v>397</v>
      </c>
      <c r="C54" s="114" t="s">
        <v>398</v>
      </c>
      <c r="D54" s="115">
        <v>80</v>
      </c>
      <c r="E54" s="114">
        <v>10.62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>
        <v>71.09</v>
      </c>
      <c r="S54" s="114"/>
      <c r="T54" s="114"/>
      <c r="U54" s="114"/>
      <c r="V54" s="114">
        <v>4.57</v>
      </c>
      <c r="W54" s="114"/>
      <c r="X54" s="114"/>
      <c r="Y54" s="114"/>
      <c r="Z54" s="114">
        <v>3.43</v>
      </c>
      <c r="AA54" s="114"/>
      <c r="AB54" s="114"/>
      <c r="AC54" s="114">
        <v>3.43</v>
      </c>
      <c r="AD54" s="114"/>
      <c r="AE54" s="114"/>
      <c r="AF54" s="114"/>
      <c r="AG54" s="114"/>
      <c r="AH54" s="114"/>
      <c r="AI54" s="114"/>
      <c r="AK54" s="116">
        <v>0.26</v>
      </c>
    </row>
    <row r="55" spans="2:39" s="116" customFormat="1" ht="27.75">
      <c r="B55" s="117" t="s">
        <v>250</v>
      </c>
      <c r="C55" s="114" t="s">
        <v>47</v>
      </c>
      <c r="D55" s="115">
        <v>200</v>
      </c>
      <c r="E55" s="114"/>
      <c r="F55" s="114"/>
      <c r="G55" s="114"/>
      <c r="H55" s="114"/>
      <c r="I55" s="114"/>
      <c r="J55" s="114"/>
      <c r="K55" s="114">
        <v>171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>
        <v>30</v>
      </c>
      <c r="V55" s="114">
        <v>7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5"/>
      <c r="AI55" s="115"/>
      <c r="AK55" s="116">
        <v>1</v>
      </c>
    </row>
    <row r="56" spans="2:39" s="116" customFormat="1" ht="27.75">
      <c r="B56" s="117" t="s">
        <v>245</v>
      </c>
      <c r="C56" s="114" t="s">
        <v>3</v>
      </c>
      <c r="D56" s="115">
        <v>200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>
        <v>10</v>
      </c>
      <c r="AE56" s="114"/>
      <c r="AF56" s="114"/>
      <c r="AG56" s="114">
        <v>1</v>
      </c>
      <c r="AH56" s="114"/>
      <c r="AI56" s="114"/>
    </row>
    <row r="57" spans="2:39" s="116" customFormat="1" ht="27.75">
      <c r="B57" s="117"/>
      <c r="C57" s="114" t="s">
        <v>39</v>
      </c>
      <c r="D57" s="115">
        <v>40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</row>
    <row r="58" spans="2:39" s="116" customFormat="1" ht="27.75">
      <c r="B58" s="117"/>
      <c r="C58" s="114" t="s">
        <v>31</v>
      </c>
      <c r="D58" s="115">
        <v>30</v>
      </c>
      <c r="E58" s="114">
        <v>30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</row>
    <row r="59" spans="2:39" s="116" customFormat="1" ht="27.75">
      <c r="B59" s="117"/>
      <c r="C59" s="114"/>
      <c r="D59" s="115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</row>
    <row r="60" spans="2:39" s="116" customFormat="1" ht="27.75">
      <c r="B60" s="117" t="s">
        <v>234</v>
      </c>
      <c r="C60" s="114" t="s">
        <v>48</v>
      </c>
      <c r="D60" s="115">
        <v>180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>
        <v>180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</row>
    <row r="61" spans="2:39" s="116" customFormat="1" ht="27.75">
      <c r="B61" s="117"/>
      <c r="C61" s="114" t="s">
        <v>31</v>
      </c>
      <c r="D61" s="115">
        <v>30</v>
      </c>
      <c r="E61" s="114">
        <v>30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</row>
    <row r="62" spans="2:39" s="116" customFormat="1" ht="27.75">
      <c r="B62" s="119"/>
      <c r="C62" s="114" t="s">
        <v>35</v>
      </c>
      <c r="D62" s="115">
        <v>15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>
        <v>140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</row>
    <row r="63" spans="2:39" ht="26.25">
      <c r="B63" s="110"/>
      <c r="C63" s="120" t="s">
        <v>138</v>
      </c>
      <c r="D63" s="121">
        <f>D51+D57</f>
        <v>100</v>
      </c>
      <c r="E63" s="121">
        <f t="shared" ref="E63:AI63" si="1">SUM(E37:E62)</f>
        <v>111.12</v>
      </c>
      <c r="F63" s="121">
        <f t="shared" si="1"/>
        <v>25.8</v>
      </c>
      <c r="G63" s="121">
        <f t="shared" si="1"/>
        <v>0</v>
      </c>
      <c r="H63" s="121">
        <f t="shared" si="1"/>
        <v>0</v>
      </c>
      <c r="I63" s="121">
        <f t="shared" si="1"/>
        <v>32.299999999999997</v>
      </c>
      <c r="J63" s="121">
        <f t="shared" si="1"/>
        <v>20</v>
      </c>
      <c r="K63" s="121">
        <f t="shared" si="1"/>
        <v>233.5</v>
      </c>
      <c r="L63" s="121">
        <f t="shared" si="1"/>
        <v>146.5</v>
      </c>
      <c r="M63" s="121">
        <f t="shared" si="1"/>
        <v>0</v>
      </c>
      <c r="N63" s="121">
        <f t="shared" si="1"/>
        <v>292</v>
      </c>
      <c r="O63" s="121">
        <f t="shared" si="1"/>
        <v>0</v>
      </c>
      <c r="P63" s="121">
        <f t="shared" si="1"/>
        <v>200</v>
      </c>
      <c r="Q63" s="121">
        <f t="shared" si="1"/>
        <v>0</v>
      </c>
      <c r="R63" s="121">
        <f t="shared" si="1"/>
        <v>71.09</v>
      </c>
      <c r="S63" s="121">
        <f t="shared" si="1"/>
        <v>0</v>
      </c>
      <c r="T63" s="121">
        <f t="shared" si="1"/>
        <v>0</v>
      </c>
      <c r="U63" s="121">
        <f t="shared" si="1"/>
        <v>260</v>
      </c>
      <c r="V63" s="121">
        <f t="shared" si="1"/>
        <v>26.82</v>
      </c>
      <c r="W63" s="121">
        <f t="shared" si="1"/>
        <v>140.4</v>
      </c>
      <c r="X63" s="121">
        <f t="shared" si="1"/>
        <v>16</v>
      </c>
      <c r="Y63" s="121">
        <f t="shared" si="1"/>
        <v>8</v>
      </c>
      <c r="Z63" s="121">
        <f t="shared" si="1"/>
        <v>13.69</v>
      </c>
      <c r="AA63" s="121">
        <f t="shared" si="1"/>
        <v>58</v>
      </c>
      <c r="AB63" s="121">
        <f t="shared" si="1"/>
        <v>0</v>
      </c>
      <c r="AC63" s="121">
        <f t="shared" si="1"/>
        <v>13.43</v>
      </c>
      <c r="AD63" s="121">
        <f t="shared" si="1"/>
        <v>73.260000000000005</v>
      </c>
      <c r="AE63" s="121">
        <f t="shared" si="1"/>
        <v>15</v>
      </c>
      <c r="AF63" s="121">
        <f t="shared" si="1"/>
        <v>0</v>
      </c>
      <c r="AG63" s="121">
        <f t="shared" si="1"/>
        <v>1</v>
      </c>
      <c r="AH63" s="121">
        <f t="shared" si="1"/>
        <v>8</v>
      </c>
      <c r="AI63" s="121">
        <f t="shared" si="1"/>
        <v>0</v>
      </c>
    </row>
    <row r="64" spans="2:39" ht="26.25">
      <c r="B64" s="105"/>
      <c r="C64" s="105"/>
      <c r="D64" s="105"/>
      <c r="E64" s="105"/>
      <c r="F64" s="105" t="s">
        <v>290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8"/>
      <c r="AI64" s="108"/>
    </row>
    <row r="65" spans="2:69" ht="26.25">
      <c r="B65" s="111" t="s">
        <v>73</v>
      </c>
      <c r="C65" s="110" t="s">
        <v>74</v>
      </c>
      <c r="D65" s="110" t="s">
        <v>75</v>
      </c>
      <c r="E65" s="110"/>
      <c r="F65" s="110"/>
      <c r="G65" s="110" t="s">
        <v>76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</row>
    <row r="66" spans="2:69" ht="26.25">
      <c r="B66" s="111" t="s">
        <v>77</v>
      </c>
      <c r="C66" s="112" t="s">
        <v>78</v>
      </c>
      <c r="D66" s="110" t="s">
        <v>79</v>
      </c>
      <c r="E66" s="110" t="s">
        <v>80</v>
      </c>
      <c r="F66" s="110" t="s">
        <v>81</v>
      </c>
      <c r="G66" s="110" t="s">
        <v>82</v>
      </c>
      <c r="H66" s="110" t="s">
        <v>83</v>
      </c>
      <c r="I66" s="110" t="s">
        <v>84</v>
      </c>
      <c r="J66" s="110" t="s">
        <v>85</v>
      </c>
      <c r="K66" s="110" t="s">
        <v>86</v>
      </c>
      <c r="L66" s="110" t="s">
        <v>87</v>
      </c>
      <c r="M66" s="110" t="s">
        <v>88</v>
      </c>
      <c r="N66" s="110" t="s">
        <v>41</v>
      </c>
      <c r="O66" s="110" t="s">
        <v>89</v>
      </c>
      <c r="P66" s="110" t="s">
        <v>90</v>
      </c>
      <c r="Q66" s="110" t="s">
        <v>91</v>
      </c>
      <c r="R66" s="110" t="s">
        <v>92</v>
      </c>
      <c r="S66" s="110" t="s">
        <v>93</v>
      </c>
      <c r="T66" s="110" t="s">
        <v>94</v>
      </c>
      <c r="U66" s="110" t="s">
        <v>95</v>
      </c>
      <c r="V66" s="110" t="s">
        <v>96</v>
      </c>
      <c r="W66" s="110" t="s">
        <v>97</v>
      </c>
      <c r="X66" s="110" t="s">
        <v>98</v>
      </c>
      <c r="Y66" s="110" t="s">
        <v>99</v>
      </c>
      <c r="Z66" s="110" t="s">
        <v>100</v>
      </c>
      <c r="AA66" s="110" t="s">
        <v>101</v>
      </c>
      <c r="AB66" s="110" t="s">
        <v>102</v>
      </c>
      <c r="AC66" s="110" t="s">
        <v>103</v>
      </c>
      <c r="AD66" s="110" t="s">
        <v>104</v>
      </c>
      <c r="AE66" s="110" t="s">
        <v>136</v>
      </c>
      <c r="AF66" s="110" t="s">
        <v>105</v>
      </c>
      <c r="AG66" s="110" t="s">
        <v>106</v>
      </c>
      <c r="AH66" s="110" t="s">
        <v>107</v>
      </c>
      <c r="AI66" s="110" t="s">
        <v>108</v>
      </c>
    </row>
    <row r="67" spans="2:69" s="116" customFormat="1" ht="27.75">
      <c r="B67" s="114" t="s">
        <v>252</v>
      </c>
      <c r="C67" s="114" t="s">
        <v>253</v>
      </c>
      <c r="D67" s="115">
        <v>150</v>
      </c>
      <c r="E67" s="114"/>
      <c r="F67" s="114"/>
      <c r="G67" s="114"/>
      <c r="H67" s="114"/>
      <c r="I67" s="114">
        <v>35.479999999999997</v>
      </c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>
        <v>67.95</v>
      </c>
      <c r="V67" s="114">
        <v>1.67</v>
      </c>
      <c r="W67" s="114"/>
      <c r="X67" s="114"/>
      <c r="Y67" s="114"/>
      <c r="Z67" s="114"/>
      <c r="AA67" s="114"/>
      <c r="AB67" s="114"/>
      <c r="AC67" s="114"/>
      <c r="AD67" s="114">
        <v>3.75</v>
      </c>
      <c r="AE67" s="114"/>
      <c r="AF67" s="114"/>
      <c r="AG67" s="114"/>
      <c r="AH67" s="114"/>
      <c r="AI67" s="114"/>
      <c r="AK67" s="116">
        <v>0.6</v>
      </c>
    </row>
    <row r="68" spans="2:69" s="116" customFormat="1" ht="27.75">
      <c r="B68" s="117" t="s">
        <v>254</v>
      </c>
      <c r="C68" s="114" t="s">
        <v>2</v>
      </c>
      <c r="D68" s="115">
        <v>70</v>
      </c>
      <c r="E68" s="114"/>
      <c r="F68" s="114">
        <v>4.2</v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>
        <v>17.5</v>
      </c>
      <c r="V68" s="114"/>
      <c r="W68" s="114"/>
      <c r="X68" s="114">
        <v>7</v>
      </c>
      <c r="Y68" s="114"/>
      <c r="Z68" s="114">
        <v>56</v>
      </c>
      <c r="AA68" s="114"/>
      <c r="AB68" s="114"/>
      <c r="AC68" s="114">
        <v>3.5</v>
      </c>
      <c r="AD68" s="114"/>
      <c r="AE68" s="114"/>
      <c r="AF68" s="114"/>
      <c r="AG68" s="114"/>
      <c r="AH68" s="114"/>
      <c r="AI68" s="114"/>
      <c r="AK68" s="116">
        <v>0.21</v>
      </c>
      <c r="AL68" s="115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>
        <v>25</v>
      </c>
      <c r="BD68" s="114"/>
      <c r="BE68" s="114"/>
      <c r="BF68" s="114">
        <v>10</v>
      </c>
      <c r="BG68" s="114"/>
      <c r="BH68" s="114">
        <v>80</v>
      </c>
      <c r="BI68" s="114"/>
      <c r="BJ68" s="114"/>
      <c r="BK68" s="114">
        <v>5</v>
      </c>
      <c r="BL68" s="114"/>
      <c r="BM68" s="114"/>
      <c r="BN68" s="114"/>
      <c r="BO68" s="114"/>
      <c r="BP68" s="114"/>
      <c r="BQ68" s="114"/>
    </row>
    <row r="69" spans="2:69" s="116" customFormat="1" ht="27.75">
      <c r="B69" s="117" t="s">
        <v>388</v>
      </c>
      <c r="C69" s="118" t="s">
        <v>439</v>
      </c>
      <c r="D69" s="115">
        <v>200</v>
      </c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150</v>
      </c>
      <c r="V69" s="114"/>
      <c r="W69" s="114"/>
      <c r="X69" s="114"/>
      <c r="Y69" s="114"/>
      <c r="Z69" s="114"/>
      <c r="AA69" s="114"/>
      <c r="AB69" s="114"/>
      <c r="AC69" s="114"/>
      <c r="AD69" s="114">
        <v>13</v>
      </c>
      <c r="AE69" s="114"/>
      <c r="AF69" s="114"/>
      <c r="AG69" s="114"/>
      <c r="AH69" s="114"/>
      <c r="AI69" s="114">
        <v>4</v>
      </c>
    </row>
    <row r="70" spans="2:69" s="116" customFormat="1" ht="27.75">
      <c r="B70" s="117"/>
      <c r="C70" s="118" t="s">
        <v>31</v>
      </c>
      <c r="D70" s="115">
        <v>30</v>
      </c>
      <c r="E70" s="114">
        <v>30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</row>
    <row r="71" spans="2:69" s="116" customFormat="1" ht="27.75">
      <c r="B71" s="117" t="s">
        <v>246</v>
      </c>
      <c r="C71" s="118" t="s">
        <v>137</v>
      </c>
      <c r="D71" s="115">
        <v>15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>
        <v>15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</row>
    <row r="72" spans="2:69" s="116" customFormat="1" ht="27.75">
      <c r="B72" s="117"/>
      <c r="C72" s="118"/>
      <c r="D72" s="115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</row>
    <row r="73" spans="2:69" s="116" customFormat="1" ht="27.75">
      <c r="B73" s="117"/>
      <c r="C73" s="118" t="s">
        <v>4</v>
      </c>
      <c r="D73" s="115">
        <v>200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>
        <v>200</v>
      </c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</row>
    <row r="74" spans="2:69" s="116" customFormat="1" ht="27.75">
      <c r="B74" s="117"/>
      <c r="C74" s="118" t="s">
        <v>140</v>
      </c>
      <c r="D74" s="115">
        <v>20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>
        <v>20</v>
      </c>
      <c r="AF74" s="114"/>
      <c r="AG74" s="114"/>
      <c r="AH74" s="114"/>
      <c r="AI74" s="114"/>
    </row>
    <row r="75" spans="2:69" s="116" customFormat="1" ht="27.75">
      <c r="B75" s="117" t="s">
        <v>235</v>
      </c>
      <c r="C75" s="118" t="s">
        <v>41</v>
      </c>
      <c r="D75" s="115">
        <v>100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>
        <v>100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</row>
    <row r="76" spans="2:69" s="116" customFormat="1" ht="27.75">
      <c r="B76" s="117"/>
      <c r="C76" s="118"/>
      <c r="D76" s="115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</row>
    <row r="77" spans="2:69" s="116" customFormat="1" ht="27.75">
      <c r="B77" s="117" t="s">
        <v>458</v>
      </c>
      <c r="C77" s="114" t="s">
        <v>459</v>
      </c>
      <c r="D77" s="115">
        <v>80</v>
      </c>
      <c r="E77" s="114"/>
      <c r="F77" s="114"/>
      <c r="G77" s="114"/>
      <c r="H77" s="114"/>
      <c r="I77" s="114"/>
      <c r="J77" s="114"/>
      <c r="K77" s="114"/>
      <c r="L77" s="114">
        <v>52.8</v>
      </c>
      <c r="M77" s="114"/>
      <c r="N77" s="114">
        <v>21.6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>
        <v>4</v>
      </c>
      <c r="AD77" s="114">
        <v>2.4</v>
      </c>
      <c r="AE77" s="114"/>
      <c r="AF77" s="114"/>
      <c r="AG77" s="114"/>
      <c r="AH77" s="114"/>
      <c r="AI77" s="114"/>
      <c r="AK77" s="116">
        <v>0.24</v>
      </c>
    </row>
    <row r="78" spans="2:69" s="116" customFormat="1" ht="27.75">
      <c r="B78" s="117" t="s">
        <v>268</v>
      </c>
      <c r="C78" s="114" t="s">
        <v>376</v>
      </c>
      <c r="D78" s="115">
        <v>250</v>
      </c>
      <c r="E78" s="114"/>
      <c r="F78" s="114"/>
      <c r="G78" s="114"/>
      <c r="H78" s="114"/>
      <c r="I78" s="114"/>
      <c r="J78" s="114"/>
      <c r="K78" s="114">
        <v>112.5</v>
      </c>
      <c r="L78" s="114">
        <v>20</v>
      </c>
      <c r="M78" s="114"/>
      <c r="N78" s="114"/>
      <c r="O78" s="114"/>
      <c r="P78" s="114"/>
      <c r="Q78" s="114"/>
      <c r="R78" s="114"/>
      <c r="S78" s="114"/>
      <c r="T78" s="114"/>
      <c r="U78" s="114"/>
      <c r="V78" s="114">
        <v>2.5</v>
      </c>
      <c r="W78" s="114"/>
      <c r="X78" s="114"/>
      <c r="Y78" s="114"/>
      <c r="Z78" s="114"/>
      <c r="AA78" s="114"/>
      <c r="AB78" s="114"/>
      <c r="AC78" s="114">
        <v>2.5</v>
      </c>
      <c r="AD78" s="114"/>
      <c r="AE78" s="114"/>
      <c r="AF78" s="114"/>
      <c r="AG78" s="114"/>
      <c r="AH78" s="114"/>
      <c r="AI78" s="114"/>
      <c r="AK78" s="116">
        <v>1</v>
      </c>
      <c r="AN78" s="116">
        <v>0.01</v>
      </c>
    </row>
    <row r="79" spans="2:69" s="309" customFormat="1" ht="26.25">
      <c r="B79" s="284" t="s">
        <v>397</v>
      </c>
      <c r="C79" s="284" t="s">
        <v>443</v>
      </c>
      <c r="D79" s="285">
        <v>80</v>
      </c>
      <c r="E79" s="284">
        <v>4.8</v>
      </c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>
        <v>80</v>
      </c>
      <c r="S79" s="284"/>
      <c r="T79" s="284"/>
      <c r="U79" s="284"/>
      <c r="V79" s="284"/>
      <c r="W79" s="284"/>
      <c r="X79" s="284"/>
      <c r="Y79" s="284"/>
      <c r="Z79" s="284">
        <v>4.8</v>
      </c>
      <c r="AA79" s="284"/>
      <c r="AB79" s="284"/>
      <c r="AC79" s="284">
        <v>4.8</v>
      </c>
      <c r="AD79" s="284"/>
      <c r="AE79" s="284"/>
      <c r="AF79" s="284"/>
      <c r="AG79" s="284"/>
      <c r="AH79" s="284"/>
      <c r="AI79" s="284"/>
      <c r="AJ79" s="284"/>
      <c r="AK79" s="284">
        <v>0.8</v>
      </c>
      <c r="AL79" s="284"/>
      <c r="AM79" s="284"/>
      <c r="AN79" s="284"/>
      <c r="AO79" s="284"/>
    </row>
    <row r="80" spans="2:69" s="116" customFormat="1" ht="27.75">
      <c r="B80" s="117" t="s">
        <v>239</v>
      </c>
      <c r="C80" s="118" t="s">
        <v>369</v>
      </c>
      <c r="D80" s="115">
        <v>200</v>
      </c>
      <c r="E80" s="114"/>
      <c r="F80" s="114">
        <v>2.4</v>
      </c>
      <c r="G80" s="114"/>
      <c r="H80" s="114"/>
      <c r="I80" s="114"/>
      <c r="J80" s="114"/>
      <c r="K80" s="114"/>
      <c r="L80" s="114">
        <v>241.2</v>
      </c>
      <c r="M80" s="114">
        <v>4.8</v>
      </c>
      <c r="N80" s="114"/>
      <c r="O80" s="114"/>
      <c r="P80" s="114"/>
      <c r="Q80" s="114"/>
      <c r="R80" s="114"/>
      <c r="S80" s="114"/>
      <c r="T80" s="114"/>
      <c r="U80" s="114"/>
      <c r="V80" s="114">
        <v>7</v>
      </c>
      <c r="W80" s="114"/>
      <c r="X80" s="114"/>
      <c r="Y80" s="114"/>
      <c r="Z80" s="114"/>
      <c r="AA80" s="114"/>
      <c r="AB80" s="114"/>
      <c r="AC80" s="114"/>
      <c r="AD80" s="114">
        <v>6</v>
      </c>
      <c r="AE80" s="114"/>
      <c r="AF80" s="114"/>
      <c r="AG80" s="114"/>
      <c r="AH80" s="114"/>
      <c r="AI80" s="114"/>
      <c r="AK80" s="116">
        <v>1.2</v>
      </c>
      <c r="AM80" s="116">
        <v>0.18</v>
      </c>
      <c r="AN80" s="116">
        <v>0.02</v>
      </c>
    </row>
    <row r="81" spans="2:39" s="116" customFormat="1" ht="27.75">
      <c r="B81" s="117" t="s">
        <v>258</v>
      </c>
      <c r="C81" s="118" t="s">
        <v>259</v>
      </c>
      <c r="D81" s="115">
        <v>200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>
        <v>50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>
        <v>16</v>
      </c>
      <c r="AE81" s="114"/>
      <c r="AF81" s="114"/>
      <c r="AG81" s="114"/>
      <c r="AH81" s="114"/>
      <c r="AI81" s="114"/>
      <c r="AM81" s="116">
        <v>0.2</v>
      </c>
    </row>
    <row r="82" spans="2:39" s="116" customFormat="1" ht="27.75">
      <c r="B82" s="117"/>
      <c r="C82" s="118" t="s">
        <v>39</v>
      </c>
      <c r="D82" s="115">
        <v>60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</row>
    <row r="83" spans="2:39" s="116" customFormat="1" ht="27.75">
      <c r="B83" s="117"/>
      <c r="C83" s="118"/>
      <c r="D83" s="115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</row>
    <row r="84" spans="2:39" s="116" customFormat="1" ht="27.75">
      <c r="B84" s="114"/>
      <c r="C84" s="114"/>
      <c r="D84" s="115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2:39" s="116" customFormat="1" ht="27.75">
      <c r="B85" s="117" t="s">
        <v>228</v>
      </c>
      <c r="C85" s="114" t="s">
        <v>229</v>
      </c>
      <c r="D85" s="115">
        <v>70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>
        <v>70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K85" s="116">
        <v>0.28000000000000003</v>
      </c>
    </row>
    <row r="86" spans="2:39" s="116" customFormat="1" ht="27.75">
      <c r="B86" s="117" t="s">
        <v>403</v>
      </c>
      <c r="C86" s="118" t="s">
        <v>402</v>
      </c>
      <c r="D86" s="115">
        <v>150</v>
      </c>
      <c r="E86" s="114"/>
      <c r="F86" s="114"/>
      <c r="G86" s="114"/>
      <c r="H86" s="114"/>
      <c r="I86" s="114"/>
      <c r="J86" s="114"/>
      <c r="K86" s="114">
        <v>180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>
        <v>5.7</v>
      </c>
      <c r="Y86" s="114"/>
      <c r="Z86" s="114"/>
      <c r="AA86" s="114"/>
      <c r="AB86" s="114"/>
      <c r="AC86" s="114">
        <v>1.95</v>
      </c>
      <c r="AD86" s="114"/>
      <c r="AE86" s="114"/>
      <c r="AF86" s="114"/>
      <c r="AG86" s="114"/>
      <c r="AH86" s="114"/>
      <c r="AI86" s="114"/>
    </row>
    <row r="87" spans="2:39" s="116" customFormat="1" ht="27.75">
      <c r="B87" s="117" t="s">
        <v>444</v>
      </c>
      <c r="C87" s="114" t="s">
        <v>445</v>
      </c>
      <c r="D87" s="115" t="s">
        <v>446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>
        <v>7</v>
      </c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>
        <v>13</v>
      </c>
      <c r="AE87" s="114"/>
      <c r="AF87" s="114"/>
      <c r="AG87" s="114">
        <v>1</v>
      </c>
      <c r="AH87" s="114"/>
      <c r="AI87" s="114"/>
    </row>
    <row r="88" spans="2:39" s="116" customFormat="1" ht="27.75">
      <c r="B88" s="117"/>
      <c r="C88" s="118" t="s">
        <v>39</v>
      </c>
      <c r="D88" s="115">
        <v>40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</row>
    <row r="89" spans="2:39" s="116" customFormat="1" ht="27.75">
      <c r="B89" s="117"/>
      <c r="C89" s="118" t="s">
        <v>31</v>
      </c>
      <c r="D89" s="115">
        <v>30</v>
      </c>
      <c r="E89" s="115">
        <v>30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</row>
    <row r="90" spans="2:39" s="116" customFormat="1" ht="27.75">
      <c r="B90" s="117"/>
      <c r="C90" s="118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</row>
    <row r="91" spans="2:39" s="116" customFormat="1" ht="27.75">
      <c r="B91" s="117" t="s">
        <v>234</v>
      </c>
      <c r="C91" s="118" t="s">
        <v>48</v>
      </c>
      <c r="D91" s="115">
        <v>180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>
        <v>180</v>
      </c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</row>
    <row r="92" spans="2:39" s="116" customFormat="1" ht="27.75">
      <c r="B92" s="117"/>
      <c r="C92" s="118" t="s">
        <v>31</v>
      </c>
      <c r="D92" s="115">
        <v>30</v>
      </c>
      <c r="E92" s="114">
        <v>30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</row>
    <row r="93" spans="2:39" s="116" customFormat="1" ht="27.75">
      <c r="B93" s="117"/>
      <c r="C93" s="118" t="s">
        <v>35</v>
      </c>
      <c r="D93" s="115">
        <v>10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</row>
    <row r="94" spans="2:39" ht="26.25">
      <c r="B94" s="110"/>
      <c r="C94" s="120" t="s">
        <v>138</v>
      </c>
      <c r="D94" s="121">
        <f>D82+D88</f>
        <v>100</v>
      </c>
      <c r="E94" s="121">
        <f t="shared" ref="E94:AI94" si="2">SUM(E67:E93)</f>
        <v>94.8</v>
      </c>
      <c r="F94" s="121">
        <f t="shared" si="2"/>
        <v>6.6</v>
      </c>
      <c r="G94" s="121">
        <f t="shared" si="2"/>
        <v>0</v>
      </c>
      <c r="H94" s="121">
        <f t="shared" si="2"/>
        <v>0</v>
      </c>
      <c r="I94" s="121">
        <f t="shared" si="2"/>
        <v>35.479999999999997</v>
      </c>
      <c r="J94" s="121">
        <f t="shared" si="2"/>
        <v>0</v>
      </c>
      <c r="K94" s="121">
        <f t="shared" si="2"/>
        <v>292.5</v>
      </c>
      <c r="L94" s="121">
        <f t="shared" si="2"/>
        <v>314</v>
      </c>
      <c r="M94" s="121">
        <f t="shared" si="2"/>
        <v>4.8</v>
      </c>
      <c r="N94" s="121">
        <f t="shared" si="2"/>
        <v>128.6</v>
      </c>
      <c r="O94" s="121">
        <f t="shared" si="2"/>
        <v>50</v>
      </c>
      <c r="P94" s="121">
        <f t="shared" si="2"/>
        <v>200</v>
      </c>
      <c r="Q94" s="121">
        <f t="shared" si="2"/>
        <v>0</v>
      </c>
      <c r="R94" s="121">
        <f t="shared" si="2"/>
        <v>80</v>
      </c>
      <c r="S94" s="121">
        <f t="shared" si="2"/>
        <v>70</v>
      </c>
      <c r="T94" s="121">
        <f t="shared" si="2"/>
        <v>0</v>
      </c>
      <c r="U94" s="121">
        <f t="shared" si="2"/>
        <v>415.45</v>
      </c>
      <c r="V94" s="121">
        <f t="shared" si="2"/>
        <v>26.17</v>
      </c>
      <c r="W94" s="121">
        <f t="shared" si="2"/>
        <v>0</v>
      </c>
      <c r="X94" s="121">
        <f t="shared" si="2"/>
        <v>12.7</v>
      </c>
      <c r="Y94" s="121">
        <f t="shared" si="2"/>
        <v>0</v>
      </c>
      <c r="Z94" s="121">
        <f t="shared" si="2"/>
        <v>60.8</v>
      </c>
      <c r="AA94" s="121">
        <f t="shared" si="2"/>
        <v>0</v>
      </c>
      <c r="AB94" s="121">
        <f t="shared" si="2"/>
        <v>0</v>
      </c>
      <c r="AC94" s="121">
        <f t="shared" si="2"/>
        <v>16.75</v>
      </c>
      <c r="AD94" s="121">
        <f t="shared" si="2"/>
        <v>54.15</v>
      </c>
      <c r="AE94" s="121">
        <f t="shared" si="2"/>
        <v>20</v>
      </c>
      <c r="AF94" s="121">
        <f t="shared" si="2"/>
        <v>0</v>
      </c>
      <c r="AG94" s="121">
        <f t="shared" si="2"/>
        <v>1</v>
      </c>
      <c r="AH94" s="121">
        <f t="shared" si="2"/>
        <v>0</v>
      </c>
      <c r="AI94" s="121">
        <f t="shared" si="2"/>
        <v>4</v>
      </c>
    </row>
    <row r="95" spans="2:39" ht="26.25">
      <c r="B95" s="105"/>
      <c r="C95" s="105"/>
      <c r="D95" s="105"/>
      <c r="E95" s="105"/>
      <c r="F95" s="105" t="s">
        <v>291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8"/>
      <c r="AI95" s="108"/>
    </row>
    <row r="96" spans="2:39" ht="26.25">
      <c r="B96" s="111" t="s">
        <v>73</v>
      </c>
      <c r="C96" s="110" t="s">
        <v>74</v>
      </c>
      <c r="D96" s="110" t="s">
        <v>75</v>
      </c>
      <c r="E96" s="110"/>
      <c r="F96" s="110"/>
      <c r="G96" s="110" t="s">
        <v>76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</row>
    <row r="97" spans="2:40" ht="26.25">
      <c r="B97" s="111" t="s">
        <v>77</v>
      </c>
      <c r="C97" s="112" t="s">
        <v>78</v>
      </c>
      <c r="D97" s="110" t="s">
        <v>79</v>
      </c>
      <c r="E97" s="110" t="s">
        <v>80</v>
      </c>
      <c r="F97" s="110" t="s">
        <v>81</v>
      </c>
      <c r="G97" s="110" t="s">
        <v>82</v>
      </c>
      <c r="H97" s="110" t="s">
        <v>83</v>
      </c>
      <c r="I97" s="110" t="s">
        <v>84</v>
      </c>
      <c r="J97" s="110" t="s">
        <v>85</v>
      </c>
      <c r="K97" s="110" t="s">
        <v>86</v>
      </c>
      <c r="L97" s="110" t="s">
        <v>87</v>
      </c>
      <c r="M97" s="110" t="s">
        <v>88</v>
      </c>
      <c r="N97" s="110" t="s">
        <v>41</v>
      </c>
      <c r="O97" s="110" t="s">
        <v>89</v>
      </c>
      <c r="P97" s="110" t="s">
        <v>90</v>
      </c>
      <c r="Q97" s="110" t="s">
        <v>91</v>
      </c>
      <c r="R97" s="110" t="s">
        <v>92</v>
      </c>
      <c r="S97" s="110" t="s">
        <v>93</v>
      </c>
      <c r="T97" s="110" t="s">
        <v>94</v>
      </c>
      <c r="U97" s="110" t="s">
        <v>95</v>
      </c>
      <c r="V97" s="110" t="s">
        <v>96</v>
      </c>
      <c r="W97" s="110" t="s">
        <v>97</v>
      </c>
      <c r="X97" s="110" t="s">
        <v>98</v>
      </c>
      <c r="Y97" s="110" t="s">
        <v>99</v>
      </c>
      <c r="Z97" s="110" t="s">
        <v>100</v>
      </c>
      <c r="AA97" s="110" t="s">
        <v>101</v>
      </c>
      <c r="AB97" s="110" t="s">
        <v>102</v>
      </c>
      <c r="AC97" s="110" t="s">
        <v>103</v>
      </c>
      <c r="AD97" s="110" t="s">
        <v>104</v>
      </c>
      <c r="AE97" s="110" t="s">
        <v>136</v>
      </c>
      <c r="AF97" s="110" t="s">
        <v>105</v>
      </c>
      <c r="AG97" s="110" t="s">
        <v>106</v>
      </c>
      <c r="AH97" s="110" t="s">
        <v>107</v>
      </c>
      <c r="AI97" s="110" t="s">
        <v>108</v>
      </c>
    </row>
    <row r="98" spans="2:40" s="116" customFormat="1" ht="27.75">
      <c r="B98" s="117" t="s">
        <v>244</v>
      </c>
      <c r="C98" s="114" t="s">
        <v>219</v>
      </c>
      <c r="D98" s="115">
        <v>180</v>
      </c>
      <c r="E98" s="114">
        <v>5.4</v>
      </c>
      <c r="F98" s="114"/>
      <c r="G98" s="114"/>
      <c r="H98" s="114"/>
      <c r="I98" s="114">
        <v>12.6</v>
      </c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>
        <v>162</v>
      </c>
      <c r="X98" s="114">
        <v>6.3</v>
      </c>
      <c r="Y98" s="114"/>
      <c r="Z98" s="114">
        <v>4.9000000000000004</v>
      </c>
      <c r="AA98" s="114"/>
      <c r="AB98" s="114"/>
      <c r="AC98" s="114">
        <v>5.4</v>
      </c>
      <c r="AD98" s="114">
        <v>18</v>
      </c>
      <c r="AE98" s="114"/>
      <c r="AF98" s="114"/>
      <c r="AG98" s="114"/>
      <c r="AH98" s="114"/>
      <c r="AI98" s="114"/>
      <c r="AK98" s="116">
        <v>0.6</v>
      </c>
    </row>
    <row r="99" spans="2:40" s="116" customFormat="1" ht="27.75">
      <c r="B99" s="117" t="s">
        <v>245</v>
      </c>
      <c r="C99" s="114" t="s">
        <v>3</v>
      </c>
      <c r="D99" s="115">
        <v>200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>
        <v>10</v>
      </c>
      <c r="AE99" s="114"/>
      <c r="AF99" s="114"/>
      <c r="AG99" s="114">
        <v>1</v>
      </c>
      <c r="AH99" s="114"/>
      <c r="AI99" s="114"/>
    </row>
    <row r="100" spans="2:40" s="116" customFormat="1" ht="27.75">
      <c r="B100" s="117"/>
      <c r="C100" s="118" t="s">
        <v>31</v>
      </c>
      <c r="D100" s="115">
        <v>20</v>
      </c>
      <c r="E100" s="114">
        <v>20</v>
      </c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</row>
    <row r="101" spans="2:40" s="116" customFormat="1" ht="27.75">
      <c r="B101" s="117"/>
      <c r="C101" s="118"/>
      <c r="D101" s="115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</row>
    <row r="102" spans="2:40" s="116" customFormat="1" ht="27.75">
      <c r="B102" s="117"/>
      <c r="C102" s="114" t="s">
        <v>484</v>
      </c>
      <c r="D102" s="115">
        <v>200</v>
      </c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4">
        <v>200</v>
      </c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</row>
    <row r="103" spans="2:40" s="116" customFormat="1" ht="27.75">
      <c r="B103" s="117"/>
      <c r="C103" s="114" t="s">
        <v>38</v>
      </c>
      <c r="D103" s="115">
        <v>25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>
        <v>25</v>
      </c>
      <c r="AF103" s="114"/>
      <c r="AG103" s="114"/>
      <c r="AH103" s="114"/>
      <c r="AI103" s="114"/>
    </row>
    <row r="104" spans="2:40" s="116" customFormat="1" ht="27.75">
      <c r="B104" s="117" t="s">
        <v>235</v>
      </c>
      <c r="C104" s="118" t="s">
        <v>41</v>
      </c>
      <c r="D104" s="115">
        <v>100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114">
        <v>100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</row>
    <row r="105" spans="2:40" s="116" customFormat="1" ht="27.75">
      <c r="B105" s="117"/>
      <c r="C105" s="118"/>
      <c r="D105" s="115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5"/>
      <c r="AI105" s="115"/>
    </row>
    <row r="106" spans="2:40" s="116" customFormat="1" ht="27.75">
      <c r="B106" s="117" t="s">
        <v>460</v>
      </c>
      <c r="C106" s="118" t="s">
        <v>461</v>
      </c>
      <c r="D106" s="115">
        <v>80</v>
      </c>
      <c r="E106" s="114"/>
      <c r="F106" s="114"/>
      <c r="G106" s="114"/>
      <c r="H106" s="114"/>
      <c r="I106" s="114"/>
      <c r="J106" s="114"/>
      <c r="K106" s="114"/>
      <c r="L106" s="114">
        <v>72</v>
      </c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>
        <v>8.8000000000000007</v>
      </c>
      <c r="AD106" s="114"/>
      <c r="AE106" s="114"/>
      <c r="AF106" s="114"/>
      <c r="AG106" s="114"/>
      <c r="AH106" s="114"/>
      <c r="AI106" s="114"/>
      <c r="AJ106" s="116">
        <v>0.44</v>
      </c>
    </row>
    <row r="107" spans="2:40" s="116" customFormat="1" ht="27.75">
      <c r="B107" s="117" t="s">
        <v>260</v>
      </c>
      <c r="C107" s="114" t="s">
        <v>504</v>
      </c>
      <c r="D107" s="115">
        <v>250</v>
      </c>
      <c r="E107" s="114"/>
      <c r="F107" s="114"/>
      <c r="G107" s="114"/>
      <c r="H107" s="114"/>
      <c r="I107" s="114"/>
      <c r="J107" s="114"/>
      <c r="K107" s="114">
        <v>30</v>
      </c>
      <c r="L107" s="114">
        <v>90</v>
      </c>
      <c r="M107" s="114">
        <v>2</v>
      </c>
      <c r="N107" s="114"/>
      <c r="O107" s="114"/>
      <c r="P107" s="114"/>
      <c r="Q107" s="114"/>
      <c r="R107" s="114"/>
      <c r="S107" s="114"/>
      <c r="T107" s="114"/>
      <c r="U107" s="114"/>
      <c r="V107" s="114">
        <v>5</v>
      </c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K107" s="116">
        <v>1</v>
      </c>
      <c r="AN107" s="116">
        <v>0.01</v>
      </c>
    </row>
    <row r="108" spans="2:40" s="116" customFormat="1" ht="27.75">
      <c r="B108" s="117"/>
      <c r="C108" s="114" t="s">
        <v>249</v>
      </c>
      <c r="D108" s="115">
        <v>5</v>
      </c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>
        <v>5</v>
      </c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5"/>
      <c r="AI108" s="115"/>
    </row>
    <row r="109" spans="2:40" s="116" customFormat="1" ht="27.75">
      <c r="B109" s="117" t="s">
        <v>373</v>
      </c>
      <c r="C109" s="114" t="s">
        <v>374</v>
      </c>
      <c r="D109" s="115">
        <v>90</v>
      </c>
      <c r="E109" s="114"/>
      <c r="F109" s="114">
        <v>5.4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>
        <v>107.1</v>
      </c>
      <c r="AB109" s="114"/>
      <c r="AC109" s="114">
        <v>5.4</v>
      </c>
      <c r="AD109" s="114"/>
      <c r="AE109" s="114"/>
      <c r="AF109" s="114"/>
      <c r="AG109" s="114"/>
      <c r="AH109" s="114"/>
      <c r="AI109" s="114"/>
      <c r="AK109" s="116">
        <v>0.32</v>
      </c>
    </row>
    <row r="110" spans="2:40" s="116" customFormat="1" ht="27.75">
      <c r="B110" s="117" t="s">
        <v>250</v>
      </c>
      <c r="C110" s="114" t="s">
        <v>47</v>
      </c>
      <c r="D110" s="115">
        <v>180</v>
      </c>
      <c r="E110" s="114"/>
      <c r="F110" s="114"/>
      <c r="G110" s="114"/>
      <c r="H110" s="114"/>
      <c r="I110" s="114"/>
      <c r="J110" s="114"/>
      <c r="K110" s="114">
        <v>153.9</v>
      </c>
      <c r="L110" s="114"/>
      <c r="M110" s="114"/>
      <c r="N110" s="114"/>
      <c r="O110" s="114"/>
      <c r="P110" s="114"/>
      <c r="Q110" s="114"/>
      <c r="R110" s="114"/>
      <c r="S110" s="114"/>
      <c r="T110" s="114"/>
      <c r="U110" s="114">
        <v>27</v>
      </c>
      <c r="V110" s="114">
        <v>6.3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K110" s="116">
        <v>0.9</v>
      </c>
    </row>
    <row r="111" spans="2:40" s="116" customFormat="1" ht="27.75">
      <c r="B111" s="117" t="s">
        <v>242</v>
      </c>
      <c r="C111" s="114" t="s">
        <v>243</v>
      </c>
      <c r="D111" s="115">
        <v>200</v>
      </c>
      <c r="E111" s="114"/>
      <c r="F111" s="114"/>
      <c r="G111" s="114">
        <v>10</v>
      </c>
      <c r="H111" s="114"/>
      <c r="I111" s="114"/>
      <c r="J111" s="114"/>
      <c r="K111" s="114"/>
      <c r="L111" s="114"/>
      <c r="M111" s="114"/>
      <c r="N111" s="114"/>
      <c r="O111" s="114"/>
      <c r="P111" s="114">
        <v>60</v>
      </c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>
        <v>16</v>
      </c>
      <c r="AE111" s="114"/>
      <c r="AF111" s="114"/>
      <c r="AG111" s="114"/>
      <c r="AH111" s="114"/>
      <c r="AI111" s="114"/>
    </row>
    <row r="112" spans="2:40" s="116" customFormat="1" ht="27.75">
      <c r="B112" s="117"/>
      <c r="C112" s="118" t="s">
        <v>39</v>
      </c>
      <c r="D112" s="115">
        <v>70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</row>
    <row r="113" spans="2:88" s="116" customFormat="1" ht="27.75">
      <c r="B113" s="117"/>
      <c r="C113" s="118"/>
      <c r="D113" s="115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</row>
    <row r="114" spans="2:88" s="116" customFormat="1" ht="27.75">
      <c r="B114" s="117"/>
      <c r="C114" s="118"/>
      <c r="D114" s="115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</row>
    <row r="115" spans="2:88" s="116" customFormat="1" ht="27.75">
      <c r="B115" s="117" t="s">
        <v>262</v>
      </c>
      <c r="C115" s="114" t="s">
        <v>367</v>
      </c>
      <c r="D115" s="115">
        <v>80</v>
      </c>
      <c r="E115" s="114">
        <v>16</v>
      </c>
      <c r="F115" s="114"/>
      <c r="G115" s="114"/>
      <c r="H115" s="114"/>
      <c r="I115" s="114"/>
      <c r="J115" s="114"/>
      <c r="K115" s="114"/>
      <c r="L115" s="114">
        <v>34.29</v>
      </c>
      <c r="M115" s="114"/>
      <c r="N115" s="114"/>
      <c r="O115" s="114"/>
      <c r="P115" s="114"/>
      <c r="Q115" s="114">
        <v>43.43</v>
      </c>
      <c r="R115" s="114"/>
      <c r="S115" s="114"/>
      <c r="T115" s="114"/>
      <c r="U115" s="114"/>
      <c r="V115" s="114">
        <v>4.5999999999999996</v>
      </c>
      <c r="W115" s="114"/>
      <c r="X115" s="114"/>
      <c r="Y115" s="114"/>
      <c r="Z115" s="114">
        <v>5.7</v>
      </c>
      <c r="AA115" s="114"/>
      <c r="AB115" s="114"/>
      <c r="AC115" s="114">
        <v>4.5999999999999996</v>
      </c>
      <c r="AD115" s="114"/>
      <c r="AE115" s="114"/>
      <c r="AF115" s="114"/>
      <c r="AG115" s="114"/>
      <c r="AH115" s="114"/>
      <c r="AI115" s="114"/>
      <c r="AK115" s="116">
        <v>0.34</v>
      </c>
    </row>
    <row r="116" spans="2:88" s="116" customFormat="1" ht="27.75">
      <c r="B116" s="117" t="s">
        <v>264</v>
      </c>
      <c r="C116" s="118" t="s">
        <v>12</v>
      </c>
      <c r="D116" s="115">
        <v>150</v>
      </c>
      <c r="E116" s="114"/>
      <c r="F116" s="114"/>
      <c r="G116" s="114"/>
      <c r="H116" s="114">
        <v>50.9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>
        <v>5.25</v>
      </c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</row>
    <row r="117" spans="2:88" s="116" customFormat="1" ht="27.75">
      <c r="B117" s="117" t="s">
        <v>265</v>
      </c>
      <c r="C117" s="114" t="s">
        <v>266</v>
      </c>
      <c r="D117" s="115">
        <v>200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>
        <v>40</v>
      </c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>
        <v>20</v>
      </c>
      <c r="AE117" s="115"/>
      <c r="AF117" s="115"/>
      <c r="AG117" s="115"/>
      <c r="AH117" s="115"/>
      <c r="AI117" s="115"/>
      <c r="AM117" s="116">
        <v>0.2</v>
      </c>
    </row>
    <row r="118" spans="2:88" s="116" customFormat="1" ht="27.75">
      <c r="B118" s="117"/>
      <c r="C118" s="118" t="s">
        <v>39</v>
      </c>
      <c r="D118" s="115">
        <v>40</v>
      </c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</row>
    <row r="119" spans="2:88" s="116" customFormat="1" ht="27.75">
      <c r="B119" s="117"/>
      <c r="C119" s="118" t="s">
        <v>31</v>
      </c>
      <c r="D119" s="115">
        <v>30</v>
      </c>
      <c r="E119" s="115">
        <v>30</v>
      </c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</row>
    <row r="120" spans="2:88" s="116" customFormat="1" ht="27.75">
      <c r="B120" s="117"/>
      <c r="C120" s="118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</row>
    <row r="121" spans="2:88" s="116" customFormat="1" ht="27.75">
      <c r="B121" s="117" t="s">
        <v>234</v>
      </c>
      <c r="C121" s="118" t="s">
        <v>48</v>
      </c>
      <c r="D121" s="115">
        <v>180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>
        <v>180</v>
      </c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</row>
    <row r="122" spans="2:88" s="116" customFormat="1" ht="27.75">
      <c r="B122" s="117"/>
      <c r="C122" s="118" t="s">
        <v>31</v>
      </c>
      <c r="D122" s="115">
        <v>40</v>
      </c>
      <c r="E122" s="114">
        <v>40</v>
      </c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</row>
    <row r="123" spans="2:88" s="116" customFormat="1" ht="27.75">
      <c r="B123" s="117"/>
      <c r="C123" s="118" t="s">
        <v>35</v>
      </c>
      <c r="D123" s="115">
        <v>15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</row>
    <row r="124" spans="2:88" ht="26.25">
      <c r="B124" s="110"/>
      <c r="C124" s="120" t="s">
        <v>138</v>
      </c>
      <c r="D124" s="121">
        <f>D112+D118</f>
        <v>110</v>
      </c>
      <c r="E124" s="121">
        <f t="shared" ref="E124:AI124" si="3">SUM(E98:E123)</f>
        <v>111.4</v>
      </c>
      <c r="F124" s="121">
        <f t="shared" si="3"/>
        <v>5.4</v>
      </c>
      <c r="G124" s="121">
        <f t="shared" si="3"/>
        <v>10</v>
      </c>
      <c r="H124" s="121">
        <f t="shared" si="3"/>
        <v>50.9</v>
      </c>
      <c r="I124" s="121">
        <f t="shared" si="3"/>
        <v>12.6</v>
      </c>
      <c r="J124" s="121">
        <f t="shared" si="3"/>
        <v>0</v>
      </c>
      <c r="K124" s="121">
        <f t="shared" si="3"/>
        <v>183.9</v>
      </c>
      <c r="L124" s="121">
        <f t="shared" si="3"/>
        <v>196.29</v>
      </c>
      <c r="M124" s="121">
        <f t="shared" si="3"/>
        <v>2</v>
      </c>
      <c r="N124" s="121">
        <f t="shared" si="3"/>
        <v>140</v>
      </c>
      <c r="O124" s="121">
        <f t="shared" si="3"/>
        <v>0</v>
      </c>
      <c r="P124" s="121">
        <f t="shared" si="3"/>
        <v>60</v>
      </c>
      <c r="Q124" s="121">
        <f t="shared" si="3"/>
        <v>43.43</v>
      </c>
      <c r="R124" s="121">
        <f t="shared" si="3"/>
        <v>0</v>
      </c>
      <c r="S124" s="121">
        <f t="shared" si="3"/>
        <v>0</v>
      </c>
      <c r="T124" s="121">
        <f t="shared" si="3"/>
        <v>0</v>
      </c>
      <c r="U124" s="121">
        <f t="shared" si="3"/>
        <v>407</v>
      </c>
      <c r="V124" s="121">
        <f t="shared" si="3"/>
        <v>21.15</v>
      </c>
      <c r="W124" s="121">
        <f t="shared" si="3"/>
        <v>162</v>
      </c>
      <c r="X124" s="121">
        <f t="shared" si="3"/>
        <v>11.3</v>
      </c>
      <c r="Y124" s="121">
        <f t="shared" si="3"/>
        <v>0</v>
      </c>
      <c r="Z124" s="121">
        <f t="shared" si="3"/>
        <v>10.600000000000001</v>
      </c>
      <c r="AA124" s="121">
        <f t="shared" si="3"/>
        <v>107.1</v>
      </c>
      <c r="AB124" s="121">
        <f t="shared" si="3"/>
        <v>0</v>
      </c>
      <c r="AC124" s="121">
        <f t="shared" si="3"/>
        <v>24.200000000000003</v>
      </c>
      <c r="AD124" s="121">
        <f t="shared" si="3"/>
        <v>64</v>
      </c>
      <c r="AE124" s="121">
        <f t="shared" si="3"/>
        <v>25</v>
      </c>
      <c r="AF124" s="121">
        <f t="shared" si="3"/>
        <v>0</v>
      </c>
      <c r="AG124" s="121">
        <f t="shared" si="3"/>
        <v>1</v>
      </c>
      <c r="AH124" s="121">
        <f t="shared" si="3"/>
        <v>0</v>
      </c>
      <c r="AI124" s="121">
        <f t="shared" si="3"/>
        <v>0</v>
      </c>
    </row>
    <row r="125" spans="2:88" ht="26.25">
      <c r="B125" s="105"/>
      <c r="C125" s="105"/>
      <c r="D125" s="105"/>
      <c r="E125" s="105"/>
      <c r="F125" s="105" t="s">
        <v>292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8"/>
      <c r="AI125" s="108"/>
    </row>
    <row r="126" spans="2:88" ht="26.25">
      <c r="B126" s="111" t="s">
        <v>73</v>
      </c>
      <c r="C126" s="110" t="s">
        <v>74</v>
      </c>
      <c r="D126" s="110" t="s">
        <v>75</v>
      </c>
      <c r="E126" s="110"/>
      <c r="F126" s="110"/>
      <c r="G126" s="110" t="s">
        <v>76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</row>
    <row r="127" spans="2:88" ht="26.25">
      <c r="B127" s="111" t="s">
        <v>77</v>
      </c>
      <c r="C127" s="112" t="s">
        <v>78</v>
      </c>
      <c r="D127" s="110" t="s">
        <v>79</v>
      </c>
      <c r="E127" s="110" t="s">
        <v>80</v>
      </c>
      <c r="F127" s="110" t="s">
        <v>81</v>
      </c>
      <c r="G127" s="110" t="s">
        <v>82</v>
      </c>
      <c r="H127" s="110" t="s">
        <v>83</v>
      </c>
      <c r="I127" s="110" t="s">
        <v>84</v>
      </c>
      <c r="J127" s="110" t="s">
        <v>85</v>
      </c>
      <c r="K127" s="110" t="s">
        <v>86</v>
      </c>
      <c r="L127" s="110" t="s">
        <v>87</v>
      </c>
      <c r="M127" s="110" t="s">
        <v>88</v>
      </c>
      <c r="N127" s="110" t="s">
        <v>41</v>
      </c>
      <c r="O127" s="110" t="s">
        <v>89</v>
      </c>
      <c r="P127" s="110" t="s">
        <v>90</v>
      </c>
      <c r="Q127" s="110" t="s">
        <v>91</v>
      </c>
      <c r="R127" s="110" t="s">
        <v>92</v>
      </c>
      <c r="S127" s="110" t="s">
        <v>93</v>
      </c>
      <c r="T127" s="110" t="s">
        <v>94</v>
      </c>
      <c r="U127" s="110" t="s">
        <v>95</v>
      </c>
      <c r="V127" s="110" t="s">
        <v>96</v>
      </c>
      <c r="W127" s="110" t="s">
        <v>97</v>
      </c>
      <c r="X127" s="110" t="s">
        <v>98</v>
      </c>
      <c r="Y127" s="110" t="s">
        <v>99</v>
      </c>
      <c r="Z127" s="110" t="s">
        <v>100</v>
      </c>
      <c r="AA127" s="110" t="s">
        <v>101</v>
      </c>
      <c r="AB127" s="110" t="s">
        <v>102</v>
      </c>
      <c r="AC127" s="110" t="s">
        <v>103</v>
      </c>
      <c r="AD127" s="110" t="s">
        <v>104</v>
      </c>
      <c r="AE127" s="110" t="s">
        <v>136</v>
      </c>
      <c r="AF127" s="110" t="s">
        <v>105</v>
      </c>
      <c r="AG127" s="110" t="s">
        <v>106</v>
      </c>
      <c r="AH127" s="110" t="s">
        <v>107</v>
      </c>
      <c r="AI127" s="110" t="s">
        <v>108</v>
      </c>
    </row>
    <row r="128" spans="2:88" s="116" customFormat="1" ht="27.75">
      <c r="B128" s="117" t="s">
        <v>252</v>
      </c>
      <c r="C128" s="114" t="s">
        <v>267</v>
      </c>
      <c r="D128" s="115">
        <v>200</v>
      </c>
      <c r="E128" s="114"/>
      <c r="F128" s="114"/>
      <c r="G128" s="114"/>
      <c r="H128" s="114"/>
      <c r="I128" s="114">
        <v>42</v>
      </c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>
        <v>93.1</v>
      </c>
      <c r="V128" s="114">
        <v>5</v>
      </c>
      <c r="W128" s="114"/>
      <c r="X128" s="114"/>
      <c r="Y128" s="114"/>
      <c r="Z128" s="114"/>
      <c r="AA128" s="114"/>
      <c r="AB128" s="114"/>
      <c r="AC128" s="114"/>
      <c r="AD128" s="114">
        <v>5</v>
      </c>
      <c r="AE128" s="114"/>
      <c r="AF128" s="114"/>
      <c r="AG128" s="114"/>
      <c r="AH128" s="114"/>
      <c r="AI128" s="114"/>
      <c r="AK128" s="116">
        <v>0.8</v>
      </c>
    </row>
    <row r="129" spans="2:40" s="116" customFormat="1" ht="27.75">
      <c r="B129" s="117" t="s">
        <v>240</v>
      </c>
      <c r="C129" s="114" t="s">
        <v>42</v>
      </c>
      <c r="D129" s="115">
        <v>50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>
        <v>14.27</v>
      </c>
      <c r="V129" s="114"/>
      <c r="W129" s="114"/>
      <c r="X129" s="114"/>
      <c r="Y129" s="114"/>
      <c r="Z129" s="114">
        <v>38.1</v>
      </c>
      <c r="AA129" s="114"/>
      <c r="AB129" s="114"/>
      <c r="AC129" s="114">
        <v>2.81</v>
      </c>
      <c r="AD129" s="114"/>
      <c r="AE129" s="114"/>
      <c r="AF129" s="114"/>
      <c r="AG129" s="114"/>
      <c r="AH129" s="114"/>
      <c r="AI129" s="114"/>
      <c r="AK129" s="116">
        <v>0.28100000000000003</v>
      </c>
    </row>
    <row r="130" spans="2:40" s="116" customFormat="1" ht="27.75">
      <c r="B130" s="117" t="s">
        <v>255</v>
      </c>
      <c r="C130" s="114" t="s">
        <v>43</v>
      </c>
      <c r="D130" s="115">
        <v>200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>
        <v>50</v>
      </c>
      <c r="V130" s="114"/>
      <c r="W130" s="114"/>
      <c r="X130" s="114"/>
      <c r="Y130" s="114"/>
      <c r="Z130" s="114"/>
      <c r="AA130" s="114"/>
      <c r="AB130" s="114"/>
      <c r="AC130" s="114"/>
      <c r="AD130" s="114">
        <v>15</v>
      </c>
      <c r="AE130" s="114"/>
      <c r="AF130" s="114"/>
      <c r="AG130" s="114"/>
      <c r="AH130" s="114">
        <v>8</v>
      </c>
      <c r="AI130" s="114"/>
    </row>
    <row r="131" spans="2:40" s="116" customFormat="1" ht="27.75">
      <c r="B131" s="117"/>
      <c r="C131" s="118" t="s">
        <v>31</v>
      </c>
      <c r="D131" s="115">
        <v>40</v>
      </c>
      <c r="E131" s="114">
        <v>40</v>
      </c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</row>
    <row r="132" spans="2:40" s="116" customFormat="1" ht="27.75">
      <c r="B132" s="117" t="s">
        <v>246</v>
      </c>
      <c r="C132" s="118" t="s">
        <v>137</v>
      </c>
      <c r="D132" s="115">
        <v>15</v>
      </c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>
        <v>15</v>
      </c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</row>
    <row r="133" spans="2:40" s="116" customFormat="1" ht="27.75">
      <c r="B133" s="117"/>
      <c r="C133" s="118"/>
      <c r="D133" s="115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</row>
    <row r="134" spans="2:40" s="116" customFormat="1" ht="27.75">
      <c r="B134" s="117"/>
      <c r="C134" s="118" t="s">
        <v>4</v>
      </c>
      <c r="D134" s="115">
        <v>200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>
        <v>200</v>
      </c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</row>
    <row r="135" spans="2:40" s="116" customFormat="1" ht="27.75">
      <c r="B135" s="117"/>
      <c r="C135" s="118" t="s">
        <v>38</v>
      </c>
      <c r="D135" s="115">
        <v>23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>
        <v>23</v>
      </c>
      <c r="AF135" s="114"/>
      <c r="AG135" s="114"/>
      <c r="AH135" s="114"/>
      <c r="AI135" s="114"/>
    </row>
    <row r="136" spans="2:40" s="116" customFormat="1" ht="27.75">
      <c r="B136" s="117" t="s">
        <v>235</v>
      </c>
      <c r="C136" s="118" t="s">
        <v>41</v>
      </c>
      <c r="D136" s="115">
        <v>130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>
        <v>130</v>
      </c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</row>
    <row r="137" spans="2:40" s="116" customFormat="1" ht="27.75">
      <c r="B137" s="117"/>
      <c r="C137" s="118"/>
      <c r="D137" s="115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</row>
    <row r="138" spans="2:40" s="116" customFormat="1" ht="27.75">
      <c r="B138" s="117"/>
      <c r="C138" s="118" t="s">
        <v>464</v>
      </c>
      <c r="D138" s="115">
        <v>50</v>
      </c>
      <c r="E138" s="114"/>
      <c r="F138" s="114"/>
      <c r="G138" s="114"/>
      <c r="H138" s="114"/>
      <c r="I138" s="114"/>
      <c r="J138" s="114"/>
      <c r="K138" s="114"/>
      <c r="L138" s="114">
        <v>50</v>
      </c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</row>
    <row r="139" spans="2:40" s="116" customFormat="1" ht="27.75">
      <c r="B139" s="117" t="s">
        <v>236</v>
      </c>
      <c r="C139" s="114" t="s">
        <v>362</v>
      </c>
      <c r="D139" s="115">
        <v>250</v>
      </c>
      <c r="E139" s="114"/>
      <c r="F139" s="114"/>
      <c r="G139" s="114"/>
      <c r="H139" s="114"/>
      <c r="I139" s="114"/>
      <c r="J139" s="114">
        <v>20</v>
      </c>
      <c r="K139" s="114">
        <v>62.5</v>
      </c>
      <c r="L139" s="114">
        <v>22.5</v>
      </c>
      <c r="M139" s="114"/>
      <c r="N139" s="114"/>
      <c r="O139" s="114"/>
      <c r="P139" s="114"/>
      <c r="Q139" s="114"/>
      <c r="R139" s="114"/>
      <c r="S139" s="114"/>
      <c r="T139" s="114"/>
      <c r="U139" s="114"/>
      <c r="V139" s="114">
        <v>5</v>
      </c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K139" s="116">
        <v>1</v>
      </c>
      <c r="AN139" s="116">
        <v>0.01</v>
      </c>
    </row>
    <row r="140" spans="2:40" s="116" customFormat="1" ht="27.75">
      <c r="B140" s="117" t="s">
        <v>269</v>
      </c>
      <c r="C140" s="114" t="s">
        <v>270</v>
      </c>
      <c r="D140" s="115" t="s">
        <v>211</v>
      </c>
      <c r="E140" s="114">
        <v>10.67</v>
      </c>
      <c r="F140" s="114">
        <v>8.6999999999999993</v>
      </c>
      <c r="G140" s="114"/>
      <c r="H140" s="114"/>
      <c r="I140" s="114"/>
      <c r="J140" s="114"/>
      <c r="K140" s="114"/>
      <c r="L140" s="114">
        <v>60.7</v>
      </c>
      <c r="M140" s="114">
        <v>1.6</v>
      </c>
      <c r="N140" s="114"/>
      <c r="O140" s="114"/>
      <c r="P140" s="114"/>
      <c r="Q140" s="114">
        <v>50.67</v>
      </c>
      <c r="R140" s="114"/>
      <c r="S140" s="114"/>
      <c r="T140" s="114"/>
      <c r="U140" s="114">
        <v>16</v>
      </c>
      <c r="V140" s="114">
        <v>0.96</v>
      </c>
      <c r="W140" s="114"/>
      <c r="X140" s="114"/>
      <c r="Y140" s="114"/>
      <c r="Z140" s="114"/>
      <c r="AA140" s="114"/>
      <c r="AB140" s="114"/>
      <c r="AC140" s="114">
        <v>8</v>
      </c>
      <c r="AD140" s="114">
        <v>0.6</v>
      </c>
      <c r="AE140" s="114"/>
      <c r="AF140" s="114"/>
      <c r="AG140" s="114"/>
      <c r="AH140" s="114"/>
      <c r="AI140" s="114"/>
      <c r="AK140" s="116">
        <v>0.7</v>
      </c>
    </row>
    <row r="141" spans="2:40" s="116" customFormat="1" ht="27.75">
      <c r="B141" s="117" t="s">
        <v>271</v>
      </c>
      <c r="C141" s="114" t="s">
        <v>272</v>
      </c>
      <c r="D141" s="115">
        <v>150</v>
      </c>
      <c r="E141" s="114">
        <v>7.5</v>
      </c>
      <c r="F141" s="114"/>
      <c r="G141" s="114"/>
      <c r="H141" s="114"/>
      <c r="I141" s="114">
        <v>7.5</v>
      </c>
      <c r="J141" s="114"/>
      <c r="K141" s="114">
        <v>78</v>
      </c>
      <c r="L141" s="114">
        <v>102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>
        <v>3.75</v>
      </c>
      <c r="Y141" s="114"/>
      <c r="Z141" s="114"/>
      <c r="AA141" s="114"/>
      <c r="AB141" s="114"/>
      <c r="AC141" s="114">
        <v>7.5</v>
      </c>
      <c r="AD141" s="114"/>
      <c r="AE141" s="114"/>
      <c r="AF141" s="114"/>
      <c r="AG141" s="114"/>
      <c r="AH141" s="114"/>
      <c r="AI141" s="114"/>
      <c r="AK141" s="116">
        <v>0.3</v>
      </c>
    </row>
    <row r="142" spans="2:40" s="116" customFormat="1" ht="27.75">
      <c r="B142" s="117" t="s">
        <v>258</v>
      </c>
      <c r="C142" s="118" t="s">
        <v>259</v>
      </c>
      <c r="D142" s="115">
        <v>200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>
        <v>50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>
        <v>16</v>
      </c>
      <c r="AE142" s="114"/>
      <c r="AF142" s="114"/>
      <c r="AG142" s="114"/>
      <c r="AH142" s="114"/>
      <c r="AI142" s="114"/>
      <c r="AM142" s="116">
        <v>0.2</v>
      </c>
    </row>
    <row r="143" spans="2:40" s="116" customFormat="1" ht="27.75">
      <c r="B143" s="117"/>
      <c r="C143" s="118" t="s">
        <v>39</v>
      </c>
      <c r="D143" s="115">
        <v>70</v>
      </c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</row>
    <row r="144" spans="2:40" s="116" customFormat="1" ht="27.75">
      <c r="B144" s="117"/>
      <c r="C144" s="118"/>
      <c r="D144" s="115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</row>
    <row r="145" spans="2:67" s="116" customFormat="1" ht="27.75">
      <c r="B145" s="117"/>
      <c r="C145" s="118"/>
      <c r="D145" s="115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</row>
    <row r="146" spans="2:67" s="116" customFormat="1" ht="27.75">
      <c r="B146" s="114" t="s">
        <v>273</v>
      </c>
      <c r="C146" s="114" t="s">
        <v>274</v>
      </c>
      <c r="D146" s="115" t="s">
        <v>29</v>
      </c>
      <c r="E146" s="114">
        <v>8</v>
      </c>
      <c r="F146" s="114">
        <v>3.75</v>
      </c>
      <c r="G146" s="114"/>
      <c r="H146" s="114"/>
      <c r="I146" s="114">
        <v>5.5</v>
      </c>
      <c r="J146" s="114"/>
      <c r="K146" s="114"/>
      <c r="L146" s="114">
        <v>74</v>
      </c>
      <c r="M146" s="114"/>
      <c r="N146" s="114"/>
      <c r="O146" s="114"/>
      <c r="P146" s="114"/>
      <c r="Q146" s="114">
        <v>40.5</v>
      </c>
      <c r="R146" s="114"/>
      <c r="S146" s="114"/>
      <c r="T146" s="114"/>
      <c r="U146" s="114"/>
      <c r="V146" s="114"/>
      <c r="W146" s="114"/>
      <c r="X146" s="114">
        <v>12.5</v>
      </c>
      <c r="Y146" s="114"/>
      <c r="Z146" s="114"/>
      <c r="AA146" s="114"/>
      <c r="AB146" s="114"/>
      <c r="AC146" s="114">
        <v>6</v>
      </c>
      <c r="AD146" s="114"/>
      <c r="AE146" s="114"/>
      <c r="AF146" s="114"/>
      <c r="AG146" s="114"/>
      <c r="AH146" s="114"/>
      <c r="AI146" s="114"/>
      <c r="AK146" s="116">
        <v>0.5</v>
      </c>
      <c r="AO146" s="116" t="s">
        <v>7</v>
      </c>
      <c r="AP146" s="116" t="s">
        <v>29</v>
      </c>
      <c r="AQ146" s="116">
        <v>8</v>
      </c>
      <c r="AR146" s="116">
        <v>3.75</v>
      </c>
      <c r="AU146" s="116">
        <v>15.5</v>
      </c>
      <c r="AX146" s="116">
        <v>69</v>
      </c>
      <c r="BC146" s="116">
        <v>40.5</v>
      </c>
      <c r="BJ146" s="116">
        <v>12.5</v>
      </c>
      <c r="BO146" s="116">
        <v>6</v>
      </c>
    </row>
    <row r="147" spans="2:67" s="116" customFormat="1" ht="27.75">
      <c r="B147" s="117" t="s">
        <v>397</v>
      </c>
      <c r="C147" s="118" t="s">
        <v>466</v>
      </c>
      <c r="D147" s="115">
        <v>200</v>
      </c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>
        <v>100</v>
      </c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>
        <v>10</v>
      </c>
      <c r="AE147" s="114"/>
      <c r="AF147" s="114"/>
      <c r="AG147" s="114">
        <v>0.5</v>
      </c>
      <c r="AH147" s="114"/>
      <c r="AI147" s="114"/>
    </row>
    <row r="148" spans="2:67" s="116" customFormat="1" ht="27.75">
      <c r="B148" s="117"/>
      <c r="C148" s="118" t="s">
        <v>39</v>
      </c>
      <c r="D148" s="115">
        <v>40</v>
      </c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</row>
    <row r="149" spans="2:67" s="116" customFormat="1" ht="27.75">
      <c r="B149" s="117"/>
      <c r="C149" s="118" t="s">
        <v>31</v>
      </c>
      <c r="D149" s="115">
        <v>30</v>
      </c>
      <c r="E149" s="115">
        <v>30</v>
      </c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</row>
    <row r="150" spans="2:67" s="116" customFormat="1" ht="27.75">
      <c r="B150" s="117"/>
      <c r="C150" s="118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</row>
    <row r="151" spans="2:67" s="116" customFormat="1" ht="27.75">
      <c r="B151" s="117" t="s">
        <v>234</v>
      </c>
      <c r="C151" s="118" t="s">
        <v>48</v>
      </c>
      <c r="D151" s="115">
        <v>180</v>
      </c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>
        <v>180</v>
      </c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</row>
    <row r="152" spans="2:67" s="116" customFormat="1" ht="27.75">
      <c r="B152" s="117"/>
      <c r="C152" s="118" t="s">
        <v>31</v>
      </c>
      <c r="D152" s="115">
        <v>30</v>
      </c>
      <c r="E152" s="114">
        <v>30</v>
      </c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</row>
    <row r="153" spans="2:67" s="116" customFormat="1" ht="27.75">
      <c r="B153" s="117"/>
      <c r="C153" s="118" t="s">
        <v>35</v>
      </c>
      <c r="D153" s="115">
        <v>10</v>
      </c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</row>
    <row r="154" spans="2:67" ht="26.25">
      <c r="B154" s="110"/>
      <c r="C154" s="120" t="s">
        <v>138</v>
      </c>
      <c r="D154" s="121">
        <f>D143+D148</f>
        <v>110</v>
      </c>
      <c r="E154" s="121">
        <f t="shared" ref="E154:AI154" si="4">SUM(E128:E153)</f>
        <v>126.17</v>
      </c>
      <c r="F154" s="121">
        <f t="shared" si="4"/>
        <v>12.45</v>
      </c>
      <c r="G154" s="121">
        <f t="shared" si="4"/>
        <v>0</v>
      </c>
      <c r="H154" s="121">
        <f t="shared" si="4"/>
        <v>0</v>
      </c>
      <c r="I154" s="121">
        <f t="shared" si="4"/>
        <v>55</v>
      </c>
      <c r="J154" s="121">
        <f t="shared" si="4"/>
        <v>20</v>
      </c>
      <c r="K154" s="121">
        <f t="shared" si="4"/>
        <v>140.5</v>
      </c>
      <c r="L154" s="121">
        <f t="shared" si="4"/>
        <v>309.2</v>
      </c>
      <c r="M154" s="121">
        <f t="shared" si="4"/>
        <v>1.6</v>
      </c>
      <c r="N154" s="121">
        <f t="shared" si="4"/>
        <v>130</v>
      </c>
      <c r="O154" s="121">
        <f t="shared" si="4"/>
        <v>50</v>
      </c>
      <c r="P154" s="121">
        <f t="shared" si="4"/>
        <v>300</v>
      </c>
      <c r="Q154" s="121">
        <f t="shared" si="4"/>
        <v>91.17</v>
      </c>
      <c r="R154" s="121">
        <f t="shared" si="4"/>
        <v>0</v>
      </c>
      <c r="S154" s="121">
        <f t="shared" si="4"/>
        <v>0</v>
      </c>
      <c r="T154" s="121">
        <f t="shared" si="4"/>
        <v>0</v>
      </c>
      <c r="U154" s="121">
        <f t="shared" si="4"/>
        <v>353.37</v>
      </c>
      <c r="V154" s="121">
        <f t="shared" si="4"/>
        <v>25.96</v>
      </c>
      <c r="W154" s="121">
        <f t="shared" si="4"/>
        <v>0</v>
      </c>
      <c r="X154" s="121">
        <f t="shared" si="4"/>
        <v>16.25</v>
      </c>
      <c r="Y154" s="121">
        <f t="shared" si="4"/>
        <v>0</v>
      </c>
      <c r="Z154" s="121">
        <f t="shared" si="4"/>
        <v>38.1</v>
      </c>
      <c r="AA154" s="121">
        <f t="shared" si="4"/>
        <v>0</v>
      </c>
      <c r="AB154" s="121">
        <f t="shared" si="4"/>
        <v>0</v>
      </c>
      <c r="AC154" s="121">
        <f t="shared" si="4"/>
        <v>24.310000000000002</v>
      </c>
      <c r="AD154" s="121">
        <f t="shared" si="4"/>
        <v>46.6</v>
      </c>
      <c r="AE154" s="121">
        <f t="shared" si="4"/>
        <v>23</v>
      </c>
      <c r="AF154" s="121">
        <f t="shared" si="4"/>
        <v>0</v>
      </c>
      <c r="AG154" s="121">
        <f t="shared" si="4"/>
        <v>0.5</v>
      </c>
      <c r="AH154" s="121">
        <f t="shared" si="4"/>
        <v>8</v>
      </c>
      <c r="AI154" s="121">
        <f t="shared" si="4"/>
        <v>0</v>
      </c>
    </row>
    <row r="155" spans="2:67" ht="26.25">
      <c r="B155" s="105"/>
      <c r="C155" s="105"/>
      <c r="D155" s="105"/>
      <c r="E155" s="105"/>
      <c r="F155" s="105" t="s">
        <v>293</v>
      </c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8"/>
      <c r="AI155" s="108"/>
    </row>
    <row r="156" spans="2:67" ht="26.25">
      <c r="B156" s="111" t="s">
        <v>77</v>
      </c>
      <c r="C156" s="110" t="s">
        <v>78</v>
      </c>
      <c r="D156" s="110" t="s">
        <v>79</v>
      </c>
      <c r="E156" s="110" t="s">
        <v>80</v>
      </c>
      <c r="F156" s="110" t="s">
        <v>81</v>
      </c>
      <c r="G156" s="110" t="s">
        <v>82</v>
      </c>
      <c r="H156" s="110" t="s">
        <v>83</v>
      </c>
      <c r="I156" s="110" t="s">
        <v>84</v>
      </c>
      <c r="J156" s="110" t="s">
        <v>85</v>
      </c>
      <c r="K156" s="110" t="s">
        <v>86</v>
      </c>
      <c r="L156" s="110" t="s">
        <v>87</v>
      </c>
      <c r="M156" s="110" t="s">
        <v>88</v>
      </c>
      <c r="N156" s="110" t="s">
        <v>41</v>
      </c>
      <c r="O156" s="110" t="s">
        <v>89</v>
      </c>
      <c r="P156" s="110" t="s">
        <v>90</v>
      </c>
      <c r="Q156" s="110" t="s">
        <v>91</v>
      </c>
      <c r="R156" s="110" t="s">
        <v>92</v>
      </c>
      <c r="S156" s="110" t="s">
        <v>93</v>
      </c>
      <c r="T156" s="110" t="s">
        <v>94</v>
      </c>
      <c r="U156" s="110" t="s">
        <v>95</v>
      </c>
      <c r="V156" s="110" t="s">
        <v>96</v>
      </c>
      <c r="W156" s="110" t="s">
        <v>97</v>
      </c>
      <c r="X156" s="110" t="s">
        <v>98</v>
      </c>
      <c r="Y156" s="110" t="s">
        <v>99</v>
      </c>
      <c r="Z156" s="110" t="s">
        <v>100</v>
      </c>
      <c r="AA156" s="110" t="s">
        <v>101</v>
      </c>
      <c r="AB156" s="110" t="s">
        <v>102</v>
      </c>
      <c r="AC156" s="110" t="s">
        <v>103</v>
      </c>
      <c r="AD156" s="110" t="s">
        <v>104</v>
      </c>
      <c r="AE156" s="110" t="s">
        <v>136</v>
      </c>
      <c r="AF156" s="110" t="s">
        <v>105</v>
      </c>
      <c r="AG156" s="110" t="s">
        <v>106</v>
      </c>
      <c r="AH156" s="110" t="s">
        <v>107</v>
      </c>
      <c r="AI156" s="110" t="s">
        <v>108</v>
      </c>
    </row>
    <row r="157" spans="2:67" s="116" customFormat="1" ht="27.75">
      <c r="B157" s="113" t="s">
        <v>228</v>
      </c>
      <c r="C157" s="118" t="s">
        <v>229</v>
      </c>
      <c r="D157" s="115">
        <v>70</v>
      </c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>
        <v>70</v>
      </c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K157" s="116">
        <v>0.28000000000000003</v>
      </c>
    </row>
    <row r="158" spans="2:67" s="116" customFormat="1" ht="27.75">
      <c r="B158" s="117" t="s">
        <v>264</v>
      </c>
      <c r="C158" s="114" t="s">
        <v>12</v>
      </c>
      <c r="D158" s="115">
        <v>130</v>
      </c>
      <c r="E158" s="114"/>
      <c r="F158" s="114"/>
      <c r="G158" s="114"/>
      <c r="H158" s="114">
        <v>44.13</v>
      </c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>
        <v>4.55</v>
      </c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</row>
    <row r="159" spans="2:67" s="116" customFormat="1" ht="27.75">
      <c r="B159" s="117" t="s">
        <v>232</v>
      </c>
      <c r="C159" s="114" t="s">
        <v>233</v>
      </c>
      <c r="D159" s="115">
        <v>200</v>
      </c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>
        <v>100</v>
      </c>
      <c r="V159" s="114"/>
      <c r="W159" s="114"/>
      <c r="X159" s="114"/>
      <c r="Y159" s="114"/>
      <c r="Z159" s="114"/>
      <c r="AA159" s="114"/>
      <c r="AB159" s="114"/>
      <c r="AC159" s="114"/>
      <c r="AD159" s="114">
        <v>15</v>
      </c>
      <c r="AE159" s="114"/>
      <c r="AF159" s="114"/>
      <c r="AG159" s="114"/>
      <c r="AH159" s="114"/>
      <c r="AI159" s="114">
        <v>4</v>
      </c>
    </row>
    <row r="160" spans="2:67" s="116" customFormat="1" ht="27.75">
      <c r="B160" s="117"/>
      <c r="C160" s="114" t="s">
        <v>31</v>
      </c>
      <c r="D160" s="115">
        <v>40</v>
      </c>
      <c r="E160" s="114">
        <v>40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</row>
    <row r="161" spans="2:40" s="116" customFormat="1" ht="27.75">
      <c r="B161" s="117" t="s">
        <v>246</v>
      </c>
      <c r="C161" s="114" t="s">
        <v>137</v>
      </c>
      <c r="D161" s="115">
        <v>5</v>
      </c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>
        <v>5</v>
      </c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</row>
    <row r="162" spans="2:40" s="116" customFormat="1" ht="27.75">
      <c r="B162" s="117"/>
      <c r="C162" s="114"/>
      <c r="D162" s="115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</row>
    <row r="163" spans="2:40" s="116" customFormat="1" ht="27.75">
      <c r="B163" s="117"/>
      <c r="C163" s="114"/>
      <c r="D163" s="115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</row>
    <row r="164" spans="2:40" s="116" customFormat="1" ht="27.75">
      <c r="B164" s="117"/>
      <c r="C164" s="114"/>
      <c r="D164" s="115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</row>
    <row r="165" spans="2:40" s="116" customFormat="1" ht="27.75">
      <c r="B165" s="117" t="s">
        <v>234</v>
      </c>
      <c r="C165" s="114" t="s">
        <v>53</v>
      </c>
      <c r="D165" s="115">
        <v>180</v>
      </c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>
        <v>180</v>
      </c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</row>
    <row r="166" spans="2:40" s="116" customFormat="1" ht="27.75">
      <c r="B166" s="117" t="s">
        <v>388</v>
      </c>
      <c r="C166" s="118" t="s">
        <v>431</v>
      </c>
      <c r="D166" s="115">
        <v>100</v>
      </c>
      <c r="E166" s="114">
        <v>2.5</v>
      </c>
      <c r="F166" s="114">
        <v>22</v>
      </c>
      <c r="G166" s="114"/>
      <c r="H166" s="114"/>
      <c r="I166" s="114"/>
      <c r="J166" s="114"/>
      <c r="K166" s="114"/>
      <c r="L166" s="114"/>
      <c r="M166" s="114"/>
      <c r="N166" s="114">
        <v>50</v>
      </c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>
        <v>26</v>
      </c>
      <c r="AA166" s="114"/>
      <c r="AB166" s="114"/>
      <c r="AC166" s="114">
        <v>2.5</v>
      </c>
      <c r="AD166" s="114">
        <v>26.8</v>
      </c>
      <c r="AE166" s="114"/>
      <c r="AF166" s="115"/>
      <c r="AG166" s="115"/>
      <c r="AH166" s="115"/>
      <c r="AI166" s="115"/>
    </row>
    <row r="167" spans="2:40" s="116" customFormat="1" ht="27.75">
      <c r="B167" s="117"/>
      <c r="C167" s="118"/>
      <c r="D167" s="115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</row>
    <row r="168" spans="2:40" s="116" customFormat="1" ht="27.75">
      <c r="B168" s="117" t="s">
        <v>388</v>
      </c>
      <c r="C168" s="118" t="s">
        <v>467</v>
      </c>
      <c r="D168" s="115">
        <v>80</v>
      </c>
      <c r="E168" s="114"/>
      <c r="F168" s="114"/>
      <c r="G168" s="114"/>
      <c r="H168" s="114"/>
      <c r="I168" s="114"/>
      <c r="J168" s="114"/>
      <c r="K168" s="114"/>
      <c r="L168" s="114">
        <v>72.8</v>
      </c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>
        <v>3.33</v>
      </c>
      <c r="AD168" s="114">
        <v>3.33</v>
      </c>
      <c r="AE168" s="114"/>
      <c r="AF168" s="114"/>
      <c r="AG168" s="114"/>
      <c r="AH168" s="114"/>
      <c r="AI168" s="114"/>
    </row>
    <row r="169" spans="2:40" s="116" customFormat="1" ht="27.75">
      <c r="B169" s="117" t="s">
        <v>275</v>
      </c>
      <c r="C169" s="114" t="s">
        <v>302</v>
      </c>
      <c r="D169" s="115">
        <v>250</v>
      </c>
      <c r="E169" s="114"/>
      <c r="F169" s="114"/>
      <c r="G169" s="114"/>
      <c r="H169" s="114"/>
      <c r="I169" s="114"/>
      <c r="J169" s="114"/>
      <c r="K169" s="114">
        <v>50</v>
      </c>
      <c r="L169" s="114">
        <v>62.5</v>
      </c>
      <c r="M169" s="114">
        <v>3</v>
      </c>
      <c r="N169" s="114"/>
      <c r="O169" s="114"/>
      <c r="P169" s="114"/>
      <c r="Q169" s="114"/>
      <c r="R169" s="114"/>
      <c r="S169" s="114"/>
      <c r="T169" s="114"/>
      <c r="U169" s="114"/>
      <c r="V169" s="114">
        <v>5</v>
      </c>
      <c r="W169" s="114"/>
      <c r="X169" s="114"/>
      <c r="Y169" s="114"/>
      <c r="Z169" s="114"/>
      <c r="AA169" s="114"/>
      <c r="AB169" s="114"/>
      <c r="AC169" s="114"/>
      <c r="AD169" s="114">
        <v>1.5</v>
      </c>
      <c r="AE169" s="114"/>
      <c r="AF169" s="114"/>
      <c r="AG169" s="114"/>
      <c r="AH169" s="114"/>
      <c r="AI169" s="114"/>
      <c r="AK169" s="116">
        <v>1</v>
      </c>
      <c r="AM169" s="116">
        <v>0.13</v>
      </c>
      <c r="AN169" s="116">
        <v>0.01</v>
      </c>
    </row>
    <row r="170" spans="2:40" s="116" customFormat="1" ht="27.75">
      <c r="B170" s="117"/>
      <c r="C170" s="114" t="s">
        <v>249</v>
      </c>
      <c r="D170" s="115">
        <v>5</v>
      </c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>
        <v>5</v>
      </c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5"/>
      <c r="AI170" s="115"/>
    </row>
    <row r="171" spans="2:40" s="116" customFormat="1" ht="27.75">
      <c r="B171" s="117" t="s">
        <v>420</v>
      </c>
      <c r="C171" s="114" t="s">
        <v>421</v>
      </c>
      <c r="D171" s="115" t="s">
        <v>422</v>
      </c>
      <c r="E171" s="114"/>
      <c r="F171" s="114">
        <v>2.5</v>
      </c>
      <c r="G171" s="114"/>
      <c r="H171" s="114"/>
      <c r="I171" s="114"/>
      <c r="J171" s="114"/>
      <c r="K171" s="114"/>
      <c r="L171" s="114">
        <v>10</v>
      </c>
      <c r="M171" s="114"/>
      <c r="N171" s="114"/>
      <c r="O171" s="114"/>
      <c r="P171" s="114"/>
      <c r="Q171" s="114">
        <v>79</v>
      </c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>
        <v>3.5</v>
      </c>
      <c r="AD171" s="114"/>
      <c r="AE171" s="114"/>
      <c r="AF171" s="114"/>
      <c r="AG171" s="114"/>
      <c r="AH171" s="114"/>
      <c r="AI171" s="114"/>
      <c r="AK171" s="116">
        <v>0.5</v>
      </c>
    </row>
    <row r="172" spans="2:40" s="116" customFormat="1" ht="27.75">
      <c r="B172" s="117" t="s">
        <v>251</v>
      </c>
      <c r="C172" s="114" t="s">
        <v>282</v>
      </c>
      <c r="D172" s="115">
        <v>150</v>
      </c>
      <c r="E172" s="114"/>
      <c r="F172" s="114"/>
      <c r="G172" s="114"/>
      <c r="H172" s="114"/>
      <c r="I172" s="114">
        <v>32.299999999999997</v>
      </c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>
        <v>5.25</v>
      </c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K172" s="116">
        <v>1.5</v>
      </c>
    </row>
    <row r="173" spans="2:40" s="116" customFormat="1" ht="27.75">
      <c r="B173" s="117" t="s">
        <v>265</v>
      </c>
      <c r="C173" s="118" t="s">
        <v>266</v>
      </c>
      <c r="D173" s="115">
        <v>200</v>
      </c>
      <c r="E173" s="114"/>
      <c r="F173" s="114"/>
      <c r="G173" s="114"/>
      <c r="H173" s="114"/>
      <c r="I173" s="114"/>
      <c r="J173" s="114"/>
      <c r="K173" s="114"/>
      <c r="L173" s="114"/>
      <c r="M173" s="114"/>
      <c r="N173" s="114">
        <v>40</v>
      </c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>
        <v>20</v>
      </c>
      <c r="AE173" s="114"/>
      <c r="AF173" s="114"/>
      <c r="AG173" s="114"/>
      <c r="AH173" s="114"/>
      <c r="AI173" s="114"/>
    </row>
    <row r="174" spans="2:40" s="116" customFormat="1" ht="27.75">
      <c r="B174" s="117"/>
      <c r="C174" s="118" t="s">
        <v>39</v>
      </c>
      <c r="D174" s="115">
        <v>70</v>
      </c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</row>
    <row r="175" spans="2:40" s="116" customFormat="1" ht="27.75">
      <c r="B175" s="117"/>
      <c r="C175" s="118"/>
      <c r="D175" s="115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</row>
    <row r="176" spans="2:40" s="116" customFormat="1" ht="27.75">
      <c r="B176" s="117"/>
      <c r="C176" s="118"/>
      <c r="D176" s="115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</row>
    <row r="177" spans="2:37" s="116" customFormat="1" ht="27.75">
      <c r="B177" s="117"/>
      <c r="C177" s="118"/>
      <c r="D177" s="115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</row>
    <row r="178" spans="2:37" s="116" customFormat="1" ht="27.75">
      <c r="B178" s="117"/>
      <c r="C178" s="118"/>
      <c r="D178" s="115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</row>
    <row r="179" spans="2:37" s="116" customFormat="1" ht="27.75">
      <c r="B179" s="114" t="s">
        <v>304</v>
      </c>
      <c r="C179" s="114" t="s">
        <v>305</v>
      </c>
      <c r="D179" s="115">
        <v>90</v>
      </c>
      <c r="E179" s="114">
        <v>12.21</v>
      </c>
      <c r="F179" s="114"/>
      <c r="G179" s="114"/>
      <c r="H179" s="114"/>
      <c r="I179" s="114"/>
      <c r="J179" s="114"/>
      <c r="K179" s="114"/>
      <c r="L179" s="114">
        <v>30.86</v>
      </c>
      <c r="M179" s="114"/>
      <c r="N179" s="114"/>
      <c r="O179" s="114"/>
      <c r="P179" s="114"/>
      <c r="Q179" s="114">
        <v>48.86</v>
      </c>
      <c r="R179" s="114"/>
      <c r="S179" s="114"/>
      <c r="T179" s="114"/>
      <c r="U179" s="114"/>
      <c r="V179" s="114"/>
      <c r="W179" s="114"/>
      <c r="X179" s="114"/>
      <c r="Y179" s="114"/>
      <c r="Z179" s="114">
        <v>14.14</v>
      </c>
      <c r="AA179" s="114"/>
      <c r="AB179" s="114"/>
      <c r="AC179" s="114">
        <v>3.9</v>
      </c>
      <c r="AD179" s="114"/>
      <c r="AE179" s="114"/>
      <c r="AF179" s="114"/>
      <c r="AG179" s="114"/>
      <c r="AH179" s="114"/>
      <c r="AI179" s="114"/>
      <c r="AK179" s="116">
        <v>0.4</v>
      </c>
    </row>
    <row r="180" spans="2:37" s="116" customFormat="1" ht="27.75">
      <c r="B180" s="117" t="s">
        <v>403</v>
      </c>
      <c r="C180" s="114" t="s">
        <v>402</v>
      </c>
      <c r="D180" s="115">
        <v>150</v>
      </c>
      <c r="E180" s="115"/>
      <c r="F180" s="115"/>
      <c r="G180" s="115"/>
      <c r="H180" s="115"/>
      <c r="I180" s="115"/>
      <c r="J180" s="115"/>
      <c r="K180" s="114">
        <v>180</v>
      </c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5"/>
      <c r="X180" s="115">
        <v>5.7</v>
      </c>
      <c r="Y180" s="115"/>
      <c r="Z180" s="115"/>
      <c r="AA180" s="115"/>
      <c r="AB180" s="115"/>
      <c r="AC180" s="115">
        <v>1.95</v>
      </c>
      <c r="AD180" s="115"/>
      <c r="AE180" s="115"/>
      <c r="AF180" s="115"/>
      <c r="AG180" s="115"/>
      <c r="AH180" s="115"/>
      <c r="AI180" s="115"/>
    </row>
    <row r="181" spans="2:37" s="116" customFormat="1" ht="27.75">
      <c r="B181" s="117" t="s">
        <v>453</v>
      </c>
      <c r="C181" s="114" t="s">
        <v>452</v>
      </c>
      <c r="D181" s="115" t="s">
        <v>454</v>
      </c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>
        <v>1</v>
      </c>
      <c r="AH181" s="114"/>
      <c r="AI181" s="114"/>
      <c r="AJ181" s="116">
        <v>15</v>
      </c>
    </row>
    <row r="182" spans="2:37" s="116" customFormat="1" ht="27.75">
      <c r="B182" s="117"/>
      <c r="C182" s="114" t="s">
        <v>39</v>
      </c>
      <c r="D182" s="115">
        <v>40</v>
      </c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</row>
    <row r="183" spans="2:37" s="116" customFormat="1" ht="27.75">
      <c r="B183" s="117"/>
      <c r="C183" s="114" t="s">
        <v>31</v>
      </c>
      <c r="D183" s="115">
        <v>30</v>
      </c>
      <c r="E183" s="114">
        <v>30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</row>
    <row r="184" spans="2:37" s="116" customFormat="1" ht="27.75">
      <c r="B184" s="117"/>
      <c r="C184" s="114"/>
      <c r="D184" s="115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</row>
    <row r="185" spans="2:37" s="116" customFormat="1" ht="27.75">
      <c r="B185" s="117" t="s">
        <v>234</v>
      </c>
      <c r="C185" s="114" t="s">
        <v>48</v>
      </c>
      <c r="D185" s="115">
        <v>180</v>
      </c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>
        <v>180</v>
      </c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</row>
    <row r="186" spans="2:37" s="116" customFormat="1" ht="27.75">
      <c r="B186" s="117"/>
      <c r="C186" s="114" t="s">
        <v>31</v>
      </c>
      <c r="D186" s="115">
        <v>30</v>
      </c>
      <c r="E186" s="114">
        <v>30</v>
      </c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</row>
    <row r="187" spans="2:37" s="116" customFormat="1" ht="27.75">
      <c r="B187" s="117"/>
      <c r="C187" s="114" t="s">
        <v>35</v>
      </c>
      <c r="D187" s="115">
        <v>10</v>
      </c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</row>
    <row r="188" spans="2:37" ht="26.25">
      <c r="B188" s="110"/>
      <c r="C188" s="120" t="s">
        <v>138</v>
      </c>
      <c r="D188" s="121">
        <f>D174+D182</f>
        <v>110</v>
      </c>
      <c r="E188" s="121">
        <f t="shared" ref="E188:AI188" si="5">SUM(E157:E187)</f>
        <v>114.71000000000001</v>
      </c>
      <c r="F188" s="121">
        <f t="shared" si="5"/>
        <v>24.5</v>
      </c>
      <c r="G188" s="121">
        <f t="shared" si="5"/>
        <v>0</v>
      </c>
      <c r="H188" s="121">
        <f t="shared" si="5"/>
        <v>44.13</v>
      </c>
      <c r="I188" s="121">
        <f t="shared" si="5"/>
        <v>32.299999999999997</v>
      </c>
      <c r="J188" s="121">
        <f t="shared" si="5"/>
        <v>0</v>
      </c>
      <c r="K188" s="121">
        <f t="shared" si="5"/>
        <v>230</v>
      </c>
      <c r="L188" s="121">
        <f t="shared" si="5"/>
        <v>176.16000000000003</v>
      </c>
      <c r="M188" s="121">
        <f t="shared" si="5"/>
        <v>3</v>
      </c>
      <c r="N188" s="121">
        <f t="shared" si="5"/>
        <v>90</v>
      </c>
      <c r="O188" s="121">
        <f t="shared" si="5"/>
        <v>0</v>
      </c>
      <c r="P188" s="121">
        <f t="shared" si="5"/>
        <v>0</v>
      </c>
      <c r="Q188" s="121">
        <f t="shared" si="5"/>
        <v>127.86</v>
      </c>
      <c r="R188" s="121">
        <f t="shared" si="5"/>
        <v>0</v>
      </c>
      <c r="S188" s="121">
        <f t="shared" si="5"/>
        <v>70</v>
      </c>
      <c r="T188" s="121">
        <f t="shared" si="5"/>
        <v>0</v>
      </c>
      <c r="U188" s="121">
        <f t="shared" si="5"/>
        <v>460</v>
      </c>
      <c r="V188" s="121">
        <f t="shared" si="5"/>
        <v>19.8</v>
      </c>
      <c r="W188" s="121">
        <f t="shared" si="5"/>
        <v>0</v>
      </c>
      <c r="X188" s="121">
        <f t="shared" si="5"/>
        <v>10.7</v>
      </c>
      <c r="Y188" s="121">
        <f t="shared" si="5"/>
        <v>0</v>
      </c>
      <c r="Z188" s="121">
        <f t="shared" si="5"/>
        <v>40.14</v>
      </c>
      <c r="AA188" s="121">
        <f t="shared" si="5"/>
        <v>0</v>
      </c>
      <c r="AB188" s="121">
        <f t="shared" si="5"/>
        <v>0</v>
      </c>
      <c r="AC188" s="121">
        <f t="shared" si="5"/>
        <v>15.18</v>
      </c>
      <c r="AD188" s="121">
        <f t="shared" si="5"/>
        <v>66.63</v>
      </c>
      <c r="AE188" s="121">
        <f t="shared" si="5"/>
        <v>0</v>
      </c>
      <c r="AF188" s="121">
        <f t="shared" si="5"/>
        <v>0</v>
      </c>
      <c r="AG188" s="121">
        <f t="shared" si="5"/>
        <v>1</v>
      </c>
      <c r="AH188" s="121">
        <f t="shared" si="5"/>
        <v>0</v>
      </c>
      <c r="AI188" s="121">
        <f t="shared" si="5"/>
        <v>4</v>
      </c>
    </row>
    <row r="189" spans="2:37" ht="26.2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8"/>
      <c r="AI189" s="108"/>
    </row>
    <row r="190" spans="2:37" ht="26.25">
      <c r="B190" s="105"/>
      <c r="C190" s="105"/>
      <c r="D190" s="105"/>
      <c r="E190" s="105"/>
      <c r="F190" s="105" t="s">
        <v>294</v>
      </c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8"/>
      <c r="AI190" s="108"/>
    </row>
    <row r="191" spans="2:37" ht="26.25">
      <c r="B191" s="111" t="s">
        <v>73</v>
      </c>
      <c r="C191" s="110" t="s">
        <v>74</v>
      </c>
      <c r="D191" s="110" t="s">
        <v>75</v>
      </c>
      <c r="E191" s="110"/>
      <c r="F191" s="110"/>
      <c r="G191" s="110" t="s">
        <v>76</v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</row>
    <row r="192" spans="2:37" ht="26.25">
      <c r="B192" s="111" t="s">
        <v>77</v>
      </c>
      <c r="C192" s="112" t="s">
        <v>78</v>
      </c>
      <c r="D192" s="110" t="s">
        <v>79</v>
      </c>
      <c r="E192" s="110" t="s">
        <v>80</v>
      </c>
      <c r="F192" s="110" t="s">
        <v>81</v>
      </c>
      <c r="G192" s="110" t="s">
        <v>82</v>
      </c>
      <c r="H192" s="110" t="s">
        <v>83</v>
      </c>
      <c r="I192" s="110" t="s">
        <v>84</v>
      </c>
      <c r="J192" s="110" t="s">
        <v>85</v>
      </c>
      <c r="K192" s="110" t="s">
        <v>86</v>
      </c>
      <c r="L192" s="110" t="s">
        <v>87</v>
      </c>
      <c r="M192" s="110" t="s">
        <v>88</v>
      </c>
      <c r="N192" s="110" t="s">
        <v>41</v>
      </c>
      <c r="O192" s="110" t="s">
        <v>89</v>
      </c>
      <c r="P192" s="110" t="s">
        <v>90</v>
      </c>
      <c r="Q192" s="110" t="s">
        <v>91</v>
      </c>
      <c r="R192" s="110" t="s">
        <v>92</v>
      </c>
      <c r="S192" s="110" t="s">
        <v>93</v>
      </c>
      <c r="T192" s="110" t="s">
        <v>94</v>
      </c>
      <c r="U192" s="110" t="s">
        <v>95</v>
      </c>
      <c r="V192" s="110" t="s">
        <v>96</v>
      </c>
      <c r="W192" s="110" t="s">
        <v>97</v>
      </c>
      <c r="X192" s="110" t="s">
        <v>98</v>
      </c>
      <c r="Y192" s="110" t="s">
        <v>99</v>
      </c>
      <c r="Z192" s="110" t="s">
        <v>100</v>
      </c>
      <c r="AA192" s="110" t="s">
        <v>101</v>
      </c>
      <c r="AB192" s="110" t="s">
        <v>102</v>
      </c>
      <c r="AC192" s="110" t="s">
        <v>103</v>
      </c>
      <c r="AD192" s="110" t="s">
        <v>104</v>
      </c>
      <c r="AE192" s="110" t="s">
        <v>136</v>
      </c>
      <c r="AF192" s="110" t="s">
        <v>105</v>
      </c>
      <c r="AG192" s="110" t="s">
        <v>106</v>
      </c>
      <c r="AH192" s="110" t="s">
        <v>107</v>
      </c>
      <c r="AI192" s="110" t="s">
        <v>108</v>
      </c>
    </row>
    <row r="193" spans="2:40" s="116" customFormat="1" ht="27.75">
      <c r="B193" s="117" t="s">
        <v>488</v>
      </c>
      <c r="C193" s="114" t="s">
        <v>489</v>
      </c>
      <c r="D193" s="115">
        <v>100</v>
      </c>
      <c r="E193" s="114">
        <v>2.2999999999999998</v>
      </c>
      <c r="F193" s="114"/>
      <c r="G193" s="114"/>
      <c r="H193" s="114"/>
      <c r="I193" s="114">
        <v>40</v>
      </c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>
        <v>39.299999999999997</v>
      </c>
      <c r="V193" s="114"/>
      <c r="W193" s="114"/>
      <c r="X193" s="114">
        <v>13.3</v>
      </c>
      <c r="Y193" s="114"/>
      <c r="Z193" s="114">
        <v>6.7</v>
      </c>
      <c r="AA193" s="114"/>
      <c r="AB193" s="114"/>
      <c r="AC193" s="114">
        <v>5</v>
      </c>
      <c r="AD193" s="114">
        <v>14.1</v>
      </c>
      <c r="AE193" s="114"/>
      <c r="AF193" s="114"/>
      <c r="AG193" s="114"/>
      <c r="AH193" s="114"/>
      <c r="AI193" s="114">
        <v>2</v>
      </c>
      <c r="AK193" s="116">
        <v>0.3</v>
      </c>
    </row>
    <row r="194" spans="2:40" s="116" customFormat="1" ht="27.75">
      <c r="B194" s="117" t="s">
        <v>255</v>
      </c>
      <c r="C194" s="114" t="s">
        <v>43</v>
      </c>
      <c r="D194" s="115">
        <v>200</v>
      </c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>
        <v>50</v>
      </c>
      <c r="V194" s="114"/>
      <c r="W194" s="114"/>
      <c r="X194" s="114"/>
      <c r="Y194" s="114"/>
      <c r="Z194" s="114"/>
      <c r="AA194" s="114"/>
      <c r="AB194" s="114"/>
      <c r="AC194" s="114"/>
      <c r="AD194" s="114">
        <v>15</v>
      </c>
      <c r="AE194" s="114"/>
      <c r="AF194" s="114"/>
      <c r="AG194" s="114"/>
      <c r="AH194" s="114">
        <v>8</v>
      </c>
      <c r="AI194" s="114"/>
    </row>
    <row r="195" spans="2:40" s="116" customFormat="1" ht="27.75">
      <c r="B195" s="117"/>
      <c r="C195" s="114" t="s">
        <v>31</v>
      </c>
      <c r="D195" s="115">
        <v>40</v>
      </c>
      <c r="E195" s="114">
        <v>40</v>
      </c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</row>
    <row r="196" spans="2:40" s="116" customFormat="1" ht="27.75">
      <c r="B196" s="117" t="s">
        <v>246</v>
      </c>
      <c r="C196" s="118" t="s">
        <v>137</v>
      </c>
      <c r="D196" s="115">
        <v>10</v>
      </c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>
        <v>10</v>
      </c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</row>
    <row r="197" spans="2:40" s="116" customFormat="1" ht="27.75">
      <c r="B197" s="117"/>
      <c r="C197" s="118"/>
      <c r="D197" s="115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</row>
    <row r="198" spans="2:40" s="116" customFormat="1" ht="27.75">
      <c r="B198" s="117" t="s">
        <v>234</v>
      </c>
      <c r="C198" s="118" t="s">
        <v>220</v>
      </c>
      <c r="D198" s="115">
        <v>180</v>
      </c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>
        <v>180</v>
      </c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5"/>
      <c r="AG198" s="115"/>
      <c r="AH198" s="115"/>
      <c r="AI198" s="115"/>
    </row>
    <row r="199" spans="2:40" s="116" customFormat="1" ht="27.75">
      <c r="B199" s="117" t="s">
        <v>247</v>
      </c>
      <c r="C199" s="118" t="s">
        <v>486</v>
      </c>
      <c r="D199" s="115">
        <v>135</v>
      </c>
      <c r="E199" s="114"/>
      <c r="F199" s="114">
        <v>41.6</v>
      </c>
      <c r="G199" s="114"/>
      <c r="H199" s="114"/>
      <c r="I199" s="114"/>
      <c r="J199" s="114"/>
      <c r="K199" s="114"/>
      <c r="L199" s="114"/>
      <c r="M199" s="114"/>
      <c r="N199" s="114">
        <v>50.6</v>
      </c>
      <c r="O199" s="114"/>
      <c r="P199" s="114"/>
      <c r="Q199" s="114"/>
      <c r="R199" s="114"/>
      <c r="S199" s="114"/>
      <c r="T199" s="114"/>
      <c r="U199" s="114">
        <v>104</v>
      </c>
      <c r="V199" s="114"/>
      <c r="W199" s="114"/>
      <c r="X199" s="114"/>
      <c r="Y199" s="114"/>
      <c r="Z199" s="114">
        <v>8.5</v>
      </c>
      <c r="AA199" s="114"/>
      <c r="AB199" s="114"/>
      <c r="AC199" s="114">
        <v>6.6</v>
      </c>
      <c r="AD199" s="114">
        <v>17.5</v>
      </c>
      <c r="AE199" s="114"/>
      <c r="AF199" s="115"/>
      <c r="AG199" s="115"/>
      <c r="AH199" s="115"/>
      <c r="AI199" s="115"/>
      <c r="AK199" s="116">
        <v>0.5</v>
      </c>
    </row>
    <row r="200" spans="2:40" s="116" customFormat="1" ht="27.75">
      <c r="B200" s="117"/>
      <c r="C200" s="118"/>
      <c r="D200" s="115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5"/>
      <c r="AG200" s="115"/>
      <c r="AH200" s="115"/>
      <c r="AI200" s="115"/>
    </row>
    <row r="201" spans="2:40" s="116" customFormat="1" ht="27.75">
      <c r="B201" s="117"/>
      <c r="C201" s="118"/>
      <c r="D201" s="115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5"/>
      <c r="AG201" s="115"/>
      <c r="AH201" s="115"/>
      <c r="AI201" s="115"/>
    </row>
    <row r="202" spans="2:40" s="116" customFormat="1" ht="27.75">
      <c r="B202" s="117" t="s">
        <v>468</v>
      </c>
      <c r="C202" s="114" t="s">
        <v>469</v>
      </c>
      <c r="D202" s="115">
        <v>80</v>
      </c>
      <c r="E202" s="114"/>
      <c r="F202" s="114"/>
      <c r="G202" s="114"/>
      <c r="H202" s="114"/>
      <c r="I202" s="114"/>
      <c r="J202" s="114"/>
      <c r="K202" s="114"/>
      <c r="L202" s="114">
        <v>72.8</v>
      </c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>
        <v>8</v>
      </c>
      <c r="AD202" s="114"/>
      <c r="AE202" s="114"/>
      <c r="AF202" s="114"/>
      <c r="AG202" s="114"/>
      <c r="AH202" s="114"/>
      <c r="AI202" s="114"/>
      <c r="AJ202" s="116">
        <v>0.24</v>
      </c>
    </row>
    <row r="203" spans="2:40" s="116" customFormat="1" ht="27.75">
      <c r="B203" s="117" t="s">
        <v>385</v>
      </c>
      <c r="C203" s="114" t="s">
        <v>383</v>
      </c>
      <c r="D203" s="115">
        <v>250</v>
      </c>
      <c r="E203" s="114"/>
      <c r="F203" s="114"/>
      <c r="G203" s="114"/>
      <c r="H203" s="114"/>
      <c r="I203" s="114"/>
      <c r="J203" s="114"/>
      <c r="K203" s="114">
        <v>75</v>
      </c>
      <c r="L203" s="114">
        <v>22.5</v>
      </c>
      <c r="M203" s="114">
        <v>2</v>
      </c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>
        <v>2.5</v>
      </c>
      <c r="AD203" s="114"/>
      <c r="AE203" s="114"/>
      <c r="AF203" s="114"/>
      <c r="AG203" s="114"/>
      <c r="AH203" s="114"/>
      <c r="AI203" s="114"/>
      <c r="AK203" s="116">
        <v>1.5</v>
      </c>
      <c r="AN203" s="116">
        <v>0.01</v>
      </c>
    </row>
    <row r="204" spans="2:40" s="116" customFormat="1" ht="27.75">
      <c r="B204" s="117"/>
      <c r="C204" s="114" t="s">
        <v>386</v>
      </c>
      <c r="D204" s="115">
        <v>20</v>
      </c>
      <c r="E204" s="114"/>
      <c r="F204" s="114"/>
      <c r="G204" s="114"/>
      <c r="H204" s="114"/>
      <c r="I204" s="114"/>
      <c r="J204" s="114"/>
      <c r="K204" s="114"/>
      <c r="L204" s="114">
        <v>2</v>
      </c>
      <c r="M204" s="114"/>
      <c r="N204" s="114"/>
      <c r="O204" s="114"/>
      <c r="P204" s="114"/>
      <c r="Q204" s="114">
        <v>22.8</v>
      </c>
      <c r="R204" s="114"/>
      <c r="S204" s="114"/>
      <c r="T204" s="114"/>
      <c r="U204" s="114"/>
      <c r="V204" s="114"/>
      <c r="W204" s="114"/>
      <c r="X204" s="114"/>
      <c r="Y204" s="114"/>
      <c r="Z204" s="114">
        <v>1.6</v>
      </c>
      <c r="AA204" s="114"/>
      <c r="AB204" s="114"/>
      <c r="AC204" s="114"/>
      <c r="AD204" s="114"/>
      <c r="AE204" s="114"/>
      <c r="AF204" s="114"/>
      <c r="AG204" s="114"/>
      <c r="AH204" s="115"/>
      <c r="AI204" s="115"/>
      <c r="AK204" s="116">
        <v>0.08</v>
      </c>
    </row>
    <row r="205" spans="2:40" s="116" customFormat="1" ht="27.75">
      <c r="B205" s="117" t="s">
        <v>237</v>
      </c>
      <c r="C205" s="118" t="s">
        <v>238</v>
      </c>
      <c r="D205" s="115">
        <v>80</v>
      </c>
      <c r="E205" s="114">
        <v>22.4</v>
      </c>
      <c r="F205" s="114"/>
      <c r="G205" s="114"/>
      <c r="H205" s="114"/>
      <c r="I205" s="115"/>
      <c r="J205" s="114"/>
      <c r="K205" s="114"/>
      <c r="L205" s="114"/>
      <c r="M205" s="114"/>
      <c r="N205" s="114"/>
      <c r="O205" s="114"/>
      <c r="P205" s="114"/>
      <c r="Q205" s="114">
        <v>59.2</v>
      </c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>
        <v>3.2</v>
      </c>
      <c r="AD205" s="114"/>
      <c r="AE205" s="114"/>
      <c r="AF205" s="114"/>
      <c r="AG205" s="114"/>
      <c r="AH205" s="114"/>
      <c r="AI205" s="114"/>
      <c r="AK205" s="116">
        <v>0.32</v>
      </c>
    </row>
    <row r="206" spans="2:40" s="116" customFormat="1" ht="27.75">
      <c r="B206" s="117" t="s">
        <v>239</v>
      </c>
      <c r="C206" s="114" t="s">
        <v>369</v>
      </c>
      <c r="D206" s="115">
        <v>200</v>
      </c>
      <c r="E206" s="114"/>
      <c r="F206" s="114">
        <v>2.4</v>
      </c>
      <c r="G206" s="114"/>
      <c r="H206" s="114"/>
      <c r="I206" s="114"/>
      <c r="J206" s="114"/>
      <c r="K206" s="114"/>
      <c r="L206" s="114">
        <v>241.2</v>
      </c>
      <c r="M206" s="114">
        <v>4.8</v>
      </c>
      <c r="N206" s="114"/>
      <c r="O206" s="114"/>
      <c r="P206" s="114"/>
      <c r="Q206" s="114"/>
      <c r="R206" s="114"/>
      <c r="S206" s="114"/>
      <c r="T206" s="114"/>
      <c r="U206" s="114"/>
      <c r="V206" s="114">
        <v>7</v>
      </c>
      <c r="W206" s="114"/>
      <c r="X206" s="114"/>
      <c r="Y206" s="114"/>
      <c r="Z206" s="114"/>
      <c r="AA206" s="114"/>
      <c r="AB206" s="114"/>
      <c r="AC206" s="114"/>
      <c r="AD206" s="114">
        <v>6</v>
      </c>
      <c r="AE206" s="114"/>
      <c r="AF206" s="114"/>
      <c r="AG206" s="114"/>
      <c r="AH206" s="114"/>
      <c r="AI206" s="114"/>
      <c r="AK206" s="116">
        <v>1.2</v>
      </c>
      <c r="AM206" s="116">
        <v>0.18</v>
      </c>
      <c r="AN206" s="116">
        <v>0.02</v>
      </c>
    </row>
    <row r="207" spans="2:40" s="116" customFormat="1" ht="27.75">
      <c r="B207" s="117" t="s">
        <v>242</v>
      </c>
      <c r="C207" s="118" t="s">
        <v>243</v>
      </c>
      <c r="D207" s="115">
        <v>200</v>
      </c>
      <c r="E207" s="114"/>
      <c r="F207" s="114"/>
      <c r="G207" s="114">
        <v>10</v>
      </c>
      <c r="H207" s="114"/>
      <c r="I207" s="114"/>
      <c r="J207" s="114"/>
      <c r="K207" s="114"/>
      <c r="L207" s="114"/>
      <c r="M207" s="114"/>
      <c r="N207" s="114"/>
      <c r="O207" s="114"/>
      <c r="P207" s="114">
        <v>60</v>
      </c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>
        <v>16</v>
      </c>
      <c r="AE207" s="114"/>
      <c r="AF207" s="114"/>
      <c r="AG207" s="114"/>
      <c r="AH207" s="114"/>
      <c r="AI207" s="114"/>
    </row>
    <row r="208" spans="2:40" s="116" customFormat="1" ht="27.75">
      <c r="B208" s="117"/>
      <c r="C208" s="118" t="s">
        <v>39</v>
      </c>
      <c r="D208" s="115">
        <v>70</v>
      </c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</row>
    <row r="209" spans="2:37" s="116" customFormat="1" ht="27.75">
      <c r="B209" s="117"/>
      <c r="C209" s="118"/>
      <c r="D209" s="115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</row>
    <row r="210" spans="2:37" s="116" customFormat="1" ht="27.75">
      <c r="B210" s="117"/>
      <c r="C210" s="118"/>
      <c r="D210" s="115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</row>
    <row r="211" spans="2:37" s="116" customFormat="1" ht="27.75">
      <c r="B211" s="117" t="s">
        <v>280</v>
      </c>
      <c r="C211" s="114" t="s">
        <v>281</v>
      </c>
      <c r="D211" s="115" t="s">
        <v>71</v>
      </c>
      <c r="E211" s="114"/>
      <c r="F211" s="114"/>
      <c r="G211" s="114"/>
      <c r="H211" s="114"/>
      <c r="I211" s="114"/>
      <c r="J211" s="114"/>
      <c r="K211" s="114">
        <v>160</v>
      </c>
      <c r="L211" s="114">
        <v>16</v>
      </c>
      <c r="M211" s="114">
        <v>3.84</v>
      </c>
      <c r="N211" s="114"/>
      <c r="O211" s="114"/>
      <c r="P211" s="114"/>
      <c r="Q211" s="114">
        <v>126.4</v>
      </c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>
        <v>8</v>
      </c>
      <c r="AD211" s="114"/>
      <c r="AE211" s="114"/>
      <c r="AF211" s="114"/>
      <c r="AG211" s="114"/>
      <c r="AH211" s="114"/>
      <c r="AI211" s="114"/>
      <c r="AK211" s="116">
        <v>0.48</v>
      </c>
    </row>
    <row r="212" spans="2:37" s="116" customFormat="1" ht="27.75">
      <c r="B212" s="117" t="s">
        <v>245</v>
      </c>
      <c r="C212" s="114" t="s">
        <v>3</v>
      </c>
      <c r="D212" s="115">
        <v>200</v>
      </c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>
        <v>10</v>
      </c>
      <c r="AE212" s="114"/>
      <c r="AF212" s="114"/>
      <c r="AG212" s="114">
        <v>1</v>
      </c>
      <c r="AH212" s="114"/>
      <c r="AI212" s="114"/>
    </row>
    <row r="213" spans="2:37" s="116" customFormat="1" ht="27.75">
      <c r="B213" s="117"/>
      <c r="C213" s="114" t="s">
        <v>39</v>
      </c>
      <c r="D213" s="115">
        <v>40</v>
      </c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</row>
    <row r="214" spans="2:37" s="116" customFormat="1" ht="27.75">
      <c r="B214" s="117"/>
      <c r="C214" s="114" t="s">
        <v>31</v>
      </c>
      <c r="D214" s="115">
        <v>30</v>
      </c>
      <c r="E214" s="114">
        <v>30</v>
      </c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</row>
    <row r="215" spans="2:37" s="116" customFormat="1" ht="27.75">
      <c r="B215" s="117"/>
      <c r="C215" s="114"/>
      <c r="D215" s="115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</row>
    <row r="216" spans="2:37" s="116" customFormat="1" ht="27.75">
      <c r="B216" s="117" t="s">
        <v>234</v>
      </c>
      <c r="C216" s="114" t="s">
        <v>48</v>
      </c>
      <c r="D216" s="115">
        <v>180</v>
      </c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>
        <v>180</v>
      </c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</row>
    <row r="217" spans="2:37" s="116" customFormat="1" ht="27.75">
      <c r="B217" s="117"/>
      <c r="C217" s="114" t="s">
        <v>31</v>
      </c>
      <c r="D217" s="115">
        <v>40</v>
      </c>
      <c r="E217" s="114">
        <v>40</v>
      </c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</row>
    <row r="218" spans="2:37" s="116" customFormat="1" ht="27.75">
      <c r="B218" s="117"/>
      <c r="C218" s="113" t="s">
        <v>35</v>
      </c>
      <c r="D218" s="310">
        <v>15</v>
      </c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</row>
    <row r="219" spans="2:37" ht="26.25">
      <c r="B219" s="110"/>
      <c r="C219" s="121" t="s">
        <v>138</v>
      </c>
      <c r="D219" s="121">
        <f>D208+D213</f>
        <v>110</v>
      </c>
      <c r="E219" s="121">
        <f t="shared" ref="E219:AI219" si="6">SUM(E193:E218)</f>
        <v>134.69999999999999</v>
      </c>
      <c r="F219" s="121">
        <f t="shared" si="6"/>
        <v>44</v>
      </c>
      <c r="G219" s="121">
        <f t="shared" si="6"/>
        <v>10</v>
      </c>
      <c r="H219" s="121">
        <f t="shared" si="6"/>
        <v>0</v>
      </c>
      <c r="I219" s="121">
        <f t="shared" si="6"/>
        <v>40</v>
      </c>
      <c r="J219" s="121">
        <f t="shared" si="6"/>
        <v>0</v>
      </c>
      <c r="K219" s="121">
        <f t="shared" si="6"/>
        <v>235</v>
      </c>
      <c r="L219" s="121">
        <f t="shared" si="6"/>
        <v>354.5</v>
      </c>
      <c r="M219" s="121">
        <f t="shared" si="6"/>
        <v>10.64</v>
      </c>
      <c r="N219" s="121">
        <f t="shared" si="6"/>
        <v>50.6</v>
      </c>
      <c r="O219" s="121">
        <f t="shared" si="6"/>
        <v>0</v>
      </c>
      <c r="P219" s="121">
        <f t="shared" si="6"/>
        <v>60</v>
      </c>
      <c r="Q219" s="121">
        <f t="shared" si="6"/>
        <v>208.4</v>
      </c>
      <c r="R219" s="121">
        <f t="shared" si="6"/>
        <v>0</v>
      </c>
      <c r="S219" s="121">
        <f t="shared" si="6"/>
        <v>0</v>
      </c>
      <c r="T219" s="121">
        <f t="shared" si="6"/>
        <v>0</v>
      </c>
      <c r="U219" s="121">
        <f t="shared" si="6"/>
        <v>553.29999999999995</v>
      </c>
      <c r="V219" s="121">
        <f t="shared" si="6"/>
        <v>17</v>
      </c>
      <c r="W219" s="121">
        <f t="shared" si="6"/>
        <v>0</v>
      </c>
      <c r="X219" s="121">
        <f t="shared" si="6"/>
        <v>13.3</v>
      </c>
      <c r="Y219" s="121">
        <f t="shared" si="6"/>
        <v>0</v>
      </c>
      <c r="Z219" s="121">
        <f t="shared" si="6"/>
        <v>16.8</v>
      </c>
      <c r="AA219" s="121">
        <f t="shared" si="6"/>
        <v>0</v>
      </c>
      <c r="AB219" s="121">
        <f t="shared" si="6"/>
        <v>0</v>
      </c>
      <c r="AC219" s="121">
        <f t="shared" si="6"/>
        <v>33.299999999999997</v>
      </c>
      <c r="AD219" s="121">
        <f t="shared" si="6"/>
        <v>78.599999999999994</v>
      </c>
      <c r="AE219" s="121">
        <f t="shared" si="6"/>
        <v>0</v>
      </c>
      <c r="AF219" s="121">
        <f t="shared" si="6"/>
        <v>0</v>
      </c>
      <c r="AG219" s="121">
        <f t="shared" si="6"/>
        <v>1</v>
      </c>
      <c r="AH219" s="121">
        <f t="shared" si="6"/>
        <v>8</v>
      </c>
      <c r="AI219" s="121">
        <f t="shared" si="6"/>
        <v>2</v>
      </c>
    </row>
    <row r="220" spans="2:37" ht="26.25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</row>
    <row r="221" spans="2:37" s="304" customFormat="1" ht="26.25">
      <c r="B221" s="108"/>
      <c r="C221" s="109"/>
      <c r="D221" s="109"/>
      <c r="E221" s="109"/>
      <c r="F221" s="105" t="s">
        <v>295</v>
      </c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</row>
    <row r="222" spans="2:37" ht="26.25">
      <c r="B222" s="110" t="s">
        <v>230</v>
      </c>
      <c r="C222" s="110" t="s">
        <v>74</v>
      </c>
      <c r="D222" s="110" t="s">
        <v>75</v>
      </c>
      <c r="E222" s="110"/>
      <c r="F222" s="110"/>
      <c r="G222" s="110" t="s">
        <v>76</v>
      </c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</row>
    <row r="223" spans="2:37" ht="26.25">
      <c r="B223" s="110" t="s">
        <v>77</v>
      </c>
      <c r="C223" s="110" t="s">
        <v>78</v>
      </c>
      <c r="D223" s="110" t="s">
        <v>79</v>
      </c>
      <c r="E223" s="110" t="s">
        <v>80</v>
      </c>
      <c r="F223" s="110" t="s">
        <v>81</v>
      </c>
      <c r="G223" s="110" t="s">
        <v>82</v>
      </c>
      <c r="H223" s="110" t="s">
        <v>83</v>
      </c>
      <c r="I223" s="110" t="s">
        <v>84</v>
      </c>
      <c r="J223" s="110" t="s">
        <v>85</v>
      </c>
      <c r="K223" s="110" t="s">
        <v>86</v>
      </c>
      <c r="L223" s="110" t="s">
        <v>87</v>
      </c>
      <c r="M223" s="110" t="s">
        <v>88</v>
      </c>
      <c r="N223" s="110" t="s">
        <v>41</v>
      </c>
      <c r="O223" s="110" t="s">
        <v>89</v>
      </c>
      <c r="P223" s="110" t="s">
        <v>90</v>
      </c>
      <c r="Q223" s="110" t="s">
        <v>91</v>
      </c>
      <c r="R223" s="110" t="s">
        <v>92</v>
      </c>
      <c r="S223" s="110" t="s">
        <v>93</v>
      </c>
      <c r="T223" s="110" t="s">
        <v>94</v>
      </c>
      <c r="U223" s="110" t="s">
        <v>95</v>
      </c>
      <c r="V223" s="110" t="s">
        <v>96</v>
      </c>
      <c r="W223" s="110" t="s">
        <v>97</v>
      </c>
      <c r="X223" s="110" t="s">
        <v>98</v>
      </c>
      <c r="Y223" s="110" t="s">
        <v>99</v>
      </c>
      <c r="Z223" s="110" t="s">
        <v>100</v>
      </c>
      <c r="AA223" s="110" t="s">
        <v>101</v>
      </c>
      <c r="AB223" s="110" t="s">
        <v>102</v>
      </c>
      <c r="AC223" s="110" t="s">
        <v>103</v>
      </c>
      <c r="AD223" s="110" t="s">
        <v>104</v>
      </c>
      <c r="AE223" s="110" t="s">
        <v>136</v>
      </c>
      <c r="AF223" s="110" t="s">
        <v>105</v>
      </c>
      <c r="AG223" s="110" t="s">
        <v>106</v>
      </c>
      <c r="AH223" s="110" t="s">
        <v>107</v>
      </c>
      <c r="AI223" s="110" t="s">
        <v>108</v>
      </c>
    </row>
    <row r="224" spans="2:37" s="116" customFormat="1" ht="27.75">
      <c r="B224" s="113" t="s">
        <v>228</v>
      </c>
      <c r="C224" s="114" t="s">
        <v>229</v>
      </c>
      <c r="D224" s="115">
        <v>70</v>
      </c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>
        <v>70</v>
      </c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K224" s="116">
        <v>0.28000000000000003</v>
      </c>
    </row>
    <row r="225" spans="2:40" s="116" customFormat="1" ht="27.75">
      <c r="B225" s="117" t="s">
        <v>264</v>
      </c>
      <c r="C225" s="114" t="s">
        <v>12</v>
      </c>
      <c r="D225" s="115">
        <v>150</v>
      </c>
      <c r="E225" s="114"/>
      <c r="F225" s="114"/>
      <c r="G225" s="114"/>
      <c r="H225" s="114">
        <v>50.9</v>
      </c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>
        <v>5.25</v>
      </c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</row>
    <row r="226" spans="2:40" s="116" customFormat="1" ht="27.75">
      <c r="B226" s="117" t="s">
        <v>232</v>
      </c>
      <c r="C226" s="114" t="s">
        <v>233</v>
      </c>
      <c r="D226" s="115">
        <v>200</v>
      </c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>
        <v>100</v>
      </c>
      <c r="V226" s="114"/>
      <c r="W226" s="114"/>
      <c r="X226" s="114"/>
      <c r="Y226" s="114"/>
      <c r="Z226" s="114"/>
      <c r="AA226" s="114"/>
      <c r="AB226" s="114"/>
      <c r="AC226" s="114"/>
      <c r="AD226" s="114">
        <v>15</v>
      </c>
      <c r="AE226" s="114"/>
      <c r="AF226" s="114"/>
      <c r="AG226" s="114"/>
      <c r="AH226" s="114"/>
      <c r="AI226" s="114">
        <v>4</v>
      </c>
    </row>
    <row r="227" spans="2:40" s="116" customFormat="1" ht="27.75">
      <c r="B227" s="117"/>
      <c r="C227" s="114" t="s">
        <v>31</v>
      </c>
      <c r="D227" s="115">
        <v>30</v>
      </c>
      <c r="E227" s="114">
        <v>30</v>
      </c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</row>
    <row r="228" spans="2:40" s="116" customFormat="1" ht="27.75">
      <c r="B228" s="117" t="s">
        <v>246</v>
      </c>
      <c r="C228" s="114" t="s">
        <v>137</v>
      </c>
      <c r="D228" s="115">
        <v>5</v>
      </c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>
        <v>5</v>
      </c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</row>
    <row r="229" spans="2:40" s="116" customFormat="1" ht="27.75">
      <c r="B229" s="117"/>
      <c r="C229" s="118"/>
      <c r="D229" s="115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</row>
    <row r="230" spans="2:40" s="116" customFormat="1" ht="27.75">
      <c r="B230" s="117"/>
      <c r="C230" s="114"/>
      <c r="D230" s="115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</row>
    <row r="231" spans="2:40" s="116" customFormat="1" ht="27.75">
      <c r="B231" s="117"/>
      <c r="C231" s="114" t="s">
        <v>4</v>
      </c>
      <c r="D231" s="115">
        <v>200</v>
      </c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>
        <v>200</v>
      </c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</row>
    <row r="232" spans="2:40" s="116" customFormat="1" ht="27.75">
      <c r="B232" s="117"/>
      <c r="C232" s="114" t="s">
        <v>38</v>
      </c>
      <c r="D232" s="115">
        <v>20</v>
      </c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>
        <v>20</v>
      </c>
      <c r="AF232" s="114"/>
      <c r="AG232" s="114"/>
      <c r="AH232" s="114"/>
      <c r="AI232" s="114"/>
    </row>
    <row r="233" spans="2:40" s="116" customFormat="1" ht="27.75">
      <c r="B233" s="117" t="s">
        <v>235</v>
      </c>
      <c r="C233" s="114" t="s">
        <v>41</v>
      </c>
      <c r="D233" s="115">
        <v>130</v>
      </c>
      <c r="E233" s="114"/>
      <c r="F233" s="114"/>
      <c r="G233" s="114"/>
      <c r="H233" s="114"/>
      <c r="I233" s="114"/>
      <c r="J233" s="114"/>
      <c r="K233" s="114"/>
      <c r="L233" s="114"/>
      <c r="M233" s="114"/>
      <c r="N233" s="114">
        <v>130</v>
      </c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</row>
    <row r="234" spans="2:40" s="116" customFormat="1" ht="27.75">
      <c r="B234" s="117"/>
      <c r="C234" s="114"/>
      <c r="D234" s="115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</row>
    <row r="235" spans="2:40" s="116" customFormat="1" ht="27.75">
      <c r="B235" s="117"/>
      <c r="C235" s="114"/>
      <c r="D235" s="115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</row>
    <row r="236" spans="2:40" s="116" customFormat="1" ht="27.75">
      <c r="B236" s="117" t="s">
        <v>397</v>
      </c>
      <c r="C236" s="114" t="s">
        <v>493</v>
      </c>
      <c r="D236" s="115">
        <v>80</v>
      </c>
      <c r="E236" s="114"/>
      <c r="F236" s="114"/>
      <c r="G236" s="114"/>
      <c r="H236" s="114"/>
      <c r="I236" s="114"/>
      <c r="J236" s="114"/>
      <c r="K236" s="114"/>
      <c r="L236" s="114">
        <v>56</v>
      </c>
      <c r="M236" s="114"/>
      <c r="N236" s="114">
        <v>16</v>
      </c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>
        <v>8</v>
      </c>
      <c r="AD236" s="114">
        <v>1.6</v>
      </c>
      <c r="AE236" s="114"/>
      <c r="AF236" s="114"/>
      <c r="AG236" s="114"/>
      <c r="AH236" s="114"/>
      <c r="AI236" s="114"/>
    </row>
    <row r="237" spans="2:40" s="116" customFormat="1" ht="27.75">
      <c r="B237" s="117" t="s">
        <v>260</v>
      </c>
      <c r="C237" s="114" t="s">
        <v>504</v>
      </c>
      <c r="D237" s="115">
        <v>250</v>
      </c>
      <c r="E237" s="114"/>
      <c r="F237" s="114"/>
      <c r="G237" s="114"/>
      <c r="H237" s="114"/>
      <c r="I237" s="114"/>
      <c r="J237" s="114"/>
      <c r="K237" s="114">
        <v>30</v>
      </c>
      <c r="L237" s="114">
        <v>90</v>
      </c>
      <c r="M237" s="114">
        <v>2</v>
      </c>
      <c r="N237" s="114"/>
      <c r="O237" s="114"/>
      <c r="P237" s="114"/>
      <c r="Q237" s="114"/>
      <c r="R237" s="114"/>
      <c r="S237" s="114"/>
      <c r="T237" s="114"/>
      <c r="U237" s="114"/>
      <c r="V237" s="114">
        <v>5</v>
      </c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K237" s="116">
        <v>1</v>
      </c>
      <c r="AN237" s="116">
        <v>0.01</v>
      </c>
    </row>
    <row r="238" spans="2:40" s="116" customFormat="1" ht="27.75">
      <c r="B238" s="117"/>
      <c r="C238" s="114" t="s">
        <v>249</v>
      </c>
      <c r="D238" s="115">
        <v>5</v>
      </c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>
        <v>5</v>
      </c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</row>
    <row r="239" spans="2:40" s="116" customFormat="1" ht="27.75">
      <c r="B239" s="117" t="s">
        <v>276</v>
      </c>
      <c r="C239" s="114" t="s">
        <v>277</v>
      </c>
      <c r="D239" s="115" t="s">
        <v>216</v>
      </c>
      <c r="E239" s="114"/>
      <c r="F239" s="114"/>
      <c r="G239" s="114"/>
      <c r="H239" s="114"/>
      <c r="I239" s="114">
        <v>61.2</v>
      </c>
      <c r="J239" s="114"/>
      <c r="K239" s="114"/>
      <c r="L239" s="114">
        <v>22.5</v>
      </c>
      <c r="M239" s="114">
        <v>5.4</v>
      </c>
      <c r="N239" s="114"/>
      <c r="O239" s="114"/>
      <c r="P239" s="114"/>
      <c r="Q239" s="114">
        <v>118.5</v>
      </c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>
        <v>9</v>
      </c>
      <c r="AD239" s="114"/>
      <c r="AE239" s="114"/>
      <c r="AF239" s="114"/>
      <c r="AG239" s="114"/>
      <c r="AH239" s="114"/>
      <c r="AI239" s="114"/>
      <c r="AK239" s="116">
        <v>0.75</v>
      </c>
    </row>
    <row r="240" spans="2:40" s="116" customFormat="1" ht="27.75">
      <c r="B240" s="117" t="s">
        <v>258</v>
      </c>
      <c r="C240" s="114" t="s">
        <v>259</v>
      </c>
      <c r="D240" s="115">
        <v>200</v>
      </c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>
        <v>50</v>
      </c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>
        <v>16</v>
      </c>
      <c r="AE240" s="114"/>
      <c r="AF240" s="114"/>
      <c r="AG240" s="114"/>
      <c r="AH240" s="114"/>
      <c r="AI240" s="114"/>
      <c r="AM240" s="116">
        <v>0.2</v>
      </c>
    </row>
    <row r="241" spans="2:37" s="116" customFormat="1" ht="27.75">
      <c r="B241" s="117"/>
      <c r="C241" s="114" t="s">
        <v>39</v>
      </c>
      <c r="D241" s="115">
        <v>70</v>
      </c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</row>
    <row r="242" spans="2:37" s="116" customFormat="1" ht="27.75">
      <c r="B242" s="117"/>
      <c r="C242" s="114"/>
      <c r="D242" s="115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</row>
    <row r="243" spans="2:37" s="116" customFormat="1" ht="27.75">
      <c r="B243" s="117"/>
      <c r="C243" s="118"/>
      <c r="D243" s="115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</row>
    <row r="244" spans="2:37" s="116" customFormat="1" ht="27.75">
      <c r="B244" s="117" t="s">
        <v>284</v>
      </c>
      <c r="C244" s="114" t="s">
        <v>285</v>
      </c>
      <c r="D244" s="115" t="s">
        <v>183</v>
      </c>
      <c r="E244" s="114">
        <v>12.8</v>
      </c>
      <c r="F244" s="114">
        <v>14</v>
      </c>
      <c r="G244" s="114"/>
      <c r="H244" s="114"/>
      <c r="I244" s="114"/>
      <c r="J244" s="114"/>
      <c r="K244" s="114"/>
      <c r="L244" s="114">
        <v>6.4</v>
      </c>
      <c r="M244" s="114"/>
      <c r="N244" s="114"/>
      <c r="O244" s="114"/>
      <c r="P244" s="114"/>
      <c r="Q244" s="114">
        <v>60.8</v>
      </c>
      <c r="R244" s="114"/>
      <c r="S244" s="114"/>
      <c r="T244" s="114"/>
      <c r="U244" s="114"/>
      <c r="V244" s="114"/>
      <c r="W244" s="114"/>
      <c r="X244" s="114">
        <v>20</v>
      </c>
      <c r="Y244" s="114"/>
      <c r="Z244" s="114"/>
      <c r="AA244" s="114"/>
      <c r="AB244" s="114"/>
      <c r="AC244" s="114">
        <v>8</v>
      </c>
      <c r="AD244" s="114"/>
      <c r="AE244" s="114"/>
      <c r="AF244" s="114"/>
      <c r="AG244" s="114"/>
      <c r="AH244" s="114"/>
      <c r="AI244" s="114"/>
      <c r="AK244" s="116">
        <v>0.48</v>
      </c>
    </row>
    <row r="245" spans="2:37" s="116" customFormat="1" ht="27.75">
      <c r="B245" s="117" t="s">
        <v>250</v>
      </c>
      <c r="C245" s="114" t="s">
        <v>47</v>
      </c>
      <c r="D245" s="115">
        <v>180</v>
      </c>
      <c r="E245" s="114"/>
      <c r="F245" s="114"/>
      <c r="G245" s="114"/>
      <c r="H245" s="114"/>
      <c r="I245" s="114"/>
      <c r="J245" s="114"/>
      <c r="K245" s="114">
        <v>153.9</v>
      </c>
      <c r="L245" s="114"/>
      <c r="M245" s="114"/>
      <c r="N245" s="114"/>
      <c r="O245" s="114"/>
      <c r="P245" s="114"/>
      <c r="Q245" s="114"/>
      <c r="R245" s="114"/>
      <c r="S245" s="114"/>
      <c r="T245" s="114"/>
      <c r="U245" s="114">
        <v>27</v>
      </c>
      <c r="V245" s="114">
        <v>6.3</v>
      </c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K245" s="116">
        <v>0.9</v>
      </c>
    </row>
    <row r="246" spans="2:37" s="116" customFormat="1" ht="27.75">
      <c r="B246" s="117" t="s">
        <v>388</v>
      </c>
      <c r="C246" s="114" t="s">
        <v>471</v>
      </c>
      <c r="D246" s="115">
        <v>200</v>
      </c>
      <c r="E246" s="114"/>
      <c r="F246" s="114"/>
      <c r="G246" s="114"/>
      <c r="H246" s="114"/>
      <c r="I246" s="114"/>
      <c r="J246" s="114"/>
      <c r="K246" s="114"/>
      <c r="L246" s="114"/>
      <c r="M246" s="114"/>
      <c r="N246" s="114">
        <v>22.5</v>
      </c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>
        <v>15</v>
      </c>
      <c r="AE246" s="114"/>
      <c r="AF246" s="114"/>
      <c r="AG246" s="114"/>
      <c r="AH246" s="114"/>
      <c r="AI246" s="114"/>
    </row>
    <row r="247" spans="2:37" s="116" customFormat="1" ht="27.75">
      <c r="B247" s="117"/>
      <c r="C247" s="114" t="s">
        <v>39</v>
      </c>
      <c r="D247" s="115">
        <v>40</v>
      </c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</row>
    <row r="248" spans="2:37" s="116" customFormat="1" ht="27.75">
      <c r="B248" s="117"/>
      <c r="C248" s="114" t="s">
        <v>31</v>
      </c>
      <c r="D248" s="115">
        <v>30</v>
      </c>
      <c r="E248" s="114">
        <v>30</v>
      </c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</row>
    <row r="249" spans="2:37" s="116" customFormat="1" ht="27.75">
      <c r="B249" s="117"/>
      <c r="C249" s="114"/>
      <c r="D249" s="115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</row>
    <row r="250" spans="2:37" s="116" customFormat="1" ht="27.75">
      <c r="B250" s="117" t="s">
        <v>234</v>
      </c>
      <c r="C250" s="114" t="s">
        <v>48</v>
      </c>
      <c r="D250" s="115">
        <v>180</v>
      </c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>
        <v>180</v>
      </c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</row>
    <row r="251" spans="2:37" s="116" customFormat="1" ht="27.75">
      <c r="B251" s="117"/>
      <c r="C251" s="114" t="s">
        <v>31</v>
      </c>
      <c r="D251" s="115">
        <v>30</v>
      </c>
      <c r="E251" s="114">
        <v>30</v>
      </c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</row>
    <row r="252" spans="2:37" s="116" customFormat="1" ht="27.75">
      <c r="B252" s="117"/>
      <c r="C252" s="114" t="s">
        <v>35</v>
      </c>
      <c r="D252" s="115">
        <v>15</v>
      </c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</row>
    <row r="253" spans="2:37" ht="26.25">
      <c r="B253" s="110"/>
      <c r="C253" s="121" t="s">
        <v>138</v>
      </c>
      <c r="D253" s="121">
        <f>D241+D247</f>
        <v>110</v>
      </c>
      <c r="E253" s="121">
        <f t="shared" ref="E253:AI253" si="7">SUM(E224:E252)</f>
        <v>102.8</v>
      </c>
      <c r="F253" s="121">
        <f t="shared" si="7"/>
        <v>14</v>
      </c>
      <c r="G253" s="121">
        <f t="shared" si="7"/>
        <v>0</v>
      </c>
      <c r="H253" s="121">
        <f t="shared" si="7"/>
        <v>50.9</v>
      </c>
      <c r="I253" s="121">
        <f t="shared" si="7"/>
        <v>61.2</v>
      </c>
      <c r="J253" s="121">
        <f t="shared" si="7"/>
        <v>0</v>
      </c>
      <c r="K253" s="121">
        <f t="shared" si="7"/>
        <v>183.9</v>
      </c>
      <c r="L253" s="121">
        <f t="shared" si="7"/>
        <v>174.9</v>
      </c>
      <c r="M253" s="121">
        <f t="shared" si="7"/>
        <v>7.4</v>
      </c>
      <c r="N253" s="121">
        <f t="shared" si="7"/>
        <v>168.5</v>
      </c>
      <c r="O253" s="121">
        <f t="shared" si="7"/>
        <v>50</v>
      </c>
      <c r="P253" s="121">
        <f t="shared" si="7"/>
        <v>200</v>
      </c>
      <c r="Q253" s="121">
        <f t="shared" si="7"/>
        <v>179.3</v>
      </c>
      <c r="R253" s="121">
        <f t="shared" si="7"/>
        <v>0</v>
      </c>
      <c r="S253" s="121">
        <f t="shared" si="7"/>
        <v>70</v>
      </c>
      <c r="T253" s="121">
        <f t="shared" si="7"/>
        <v>0</v>
      </c>
      <c r="U253" s="121">
        <f t="shared" si="7"/>
        <v>307</v>
      </c>
      <c r="V253" s="121">
        <f t="shared" si="7"/>
        <v>21.55</v>
      </c>
      <c r="W253" s="121">
        <f t="shared" si="7"/>
        <v>0</v>
      </c>
      <c r="X253" s="121">
        <f t="shared" si="7"/>
        <v>25</v>
      </c>
      <c r="Y253" s="121">
        <f t="shared" si="7"/>
        <v>0</v>
      </c>
      <c r="Z253" s="121">
        <f t="shared" si="7"/>
        <v>0</v>
      </c>
      <c r="AA253" s="121">
        <f t="shared" si="7"/>
        <v>0</v>
      </c>
      <c r="AB253" s="121">
        <f t="shared" si="7"/>
        <v>0</v>
      </c>
      <c r="AC253" s="121">
        <f t="shared" si="7"/>
        <v>25</v>
      </c>
      <c r="AD253" s="121">
        <f t="shared" si="7"/>
        <v>47.6</v>
      </c>
      <c r="AE253" s="121">
        <f t="shared" si="7"/>
        <v>20</v>
      </c>
      <c r="AF253" s="121">
        <f t="shared" si="7"/>
        <v>0</v>
      </c>
      <c r="AG253" s="121">
        <f t="shared" si="7"/>
        <v>0</v>
      </c>
      <c r="AH253" s="121">
        <f t="shared" si="7"/>
        <v>0</v>
      </c>
      <c r="AI253" s="121">
        <f t="shared" si="7"/>
        <v>4</v>
      </c>
    </row>
    <row r="254" spans="2:37" ht="26.25"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</row>
    <row r="255" spans="2:37" ht="26.25">
      <c r="B255" s="105"/>
      <c r="C255" s="105"/>
      <c r="D255" s="105"/>
      <c r="E255" s="105"/>
      <c r="F255" s="105" t="s">
        <v>296</v>
      </c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</row>
    <row r="256" spans="2:37" ht="26.25">
      <c r="B256" s="110" t="s">
        <v>73</v>
      </c>
      <c r="C256" s="110" t="s">
        <v>74</v>
      </c>
      <c r="D256" s="110" t="s">
        <v>75</v>
      </c>
      <c r="E256" s="110"/>
      <c r="F256" s="110"/>
      <c r="G256" s="110" t="s">
        <v>76</v>
      </c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</row>
    <row r="257" spans="2:40" ht="26.25">
      <c r="B257" s="111" t="s">
        <v>77</v>
      </c>
      <c r="C257" s="110" t="s">
        <v>78</v>
      </c>
      <c r="D257" s="110" t="s">
        <v>79</v>
      </c>
      <c r="E257" s="110" t="s">
        <v>80</v>
      </c>
      <c r="F257" s="110" t="s">
        <v>81</v>
      </c>
      <c r="G257" s="110" t="s">
        <v>82</v>
      </c>
      <c r="H257" s="110" t="s">
        <v>83</v>
      </c>
      <c r="I257" s="110" t="s">
        <v>84</v>
      </c>
      <c r="J257" s="110" t="s">
        <v>85</v>
      </c>
      <c r="K257" s="110" t="s">
        <v>86</v>
      </c>
      <c r="L257" s="110" t="s">
        <v>87</v>
      </c>
      <c r="M257" s="110" t="s">
        <v>88</v>
      </c>
      <c r="N257" s="110" t="s">
        <v>41</v>
      </c>
      <c r="O257" s="110" t="s">
        <v>89</v>
      </c>
      <c r="P257" s="110" t="s">
        <v>90</v>
      </c>
      <c r="Q257" s="110" t="s">
        <v>91</v>
      </c>
      <c r="R257" s="110" t="s">
        <v>92</v>
      </c>
      <c r="S257" s="110" t="s">
        <v>93</v>
      </c>
      <c r="T257" s="110" t="s">
        <v>94</v>
      </c>
      <c r="U257" s="110" t="s">
        <v>95</v>
      </c>
      <c r="V257" s="110" t="s">
        <v>96</v>
      </c>
      <c r="W257" s="110" t="s">
        <v>97</v>
      </c>
      <c r="X257" s="110" t="s">
        <v>98</v>
      </c>
      <c r="Y257" s="110" t="s">
        <v>99</v>
      </c>
      <c r="Z257" s="110" t="s">
        <v>100</v>
      </c>
      <c r="AA257" s="110" t="s">
        <v>101</v>
      </c>
      <c r="AB257" s="110" t="s">
        <v>102</v>
      </c>
      <c r="AC257" s="110" t="s">
        <v>103</v>
      </c>
      <c r="AD257" s="110" t="s">
        <v>104</v>
      </c>
      <c r="AE257" s="110" t="s">
        <v>136</v>
      </c>
      <c r="AF257" s="110" t="s">
        <v>105</v>
      </c>
      <c r="AG257" s="110" t="s">
        <v>106</v>
      </c>
      <c r="AH257" s="110" t="s">
        <v>107</v>
      </c>
      <c r="AI257" s="110" t="s">
        <v>108</v>
      </c>
    </row>
    <row r="258" spans="2:40" s="116" customFormat="1" ht="27.75">
      <c r="B258" s="113" t="s">
        <v>287</v>
      </c>
      <c r="C258" s="114" t="s">
        <v>67</v>
      </c>
      <c r="D258" s="115" t="s">
        <v>213</v>
      </c>
      <c r="E258" s="114"/>
      <c r="F258" s="114">
        <v>19.8</v>
      </c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>
        <v>140.4</v>
      </c>
      <c r="X258" s="114"/>
      <c r="Y258" s="114"/>
      <c r="Z258" s="114">
        <v>10.26</v>
      </c>
      <c r="AA258" s="114"/>
      <c r="AB258" s="114"/>
      <c r="AC258" s="114"/>
      <c r="AD258" s="114">
        <v>28.26</v>
      </c>
      <c r="AE258" s="114"/>
      <c r="AF258" s="114"/>
      <c r="AG258" s="114"/>
      <c r="AH258" s="114"/>
      <c r="AI258" s="114"/>
      <c r="AK258" s="116">
        <v>0.72</v>
      </c>
    </row>
    <row r="259" spans="2:40" s="116" customFormat="1" ht="27.75">
      <c r="B259" s="117" t="s">
        <v>255</v>
      </c>
      <c r="C259" s="114" t="s">
        <v>43</v>
      </c>
      <c r="D259" s="115">
        <v>200</v>
      </c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>
        <v>50</v>
      </c>
      <c r="V259" s="114"/>
      <c r="W259" s="114"/>
      <c r="X259" s="114"/>
      <c r="Y259" s="114"/>
      <c r="Z259" s="114"/>
      <c r="AA259" s="114"/>
      <c r="AB259" s="114"/>
      <c r="AC259" s="114"/>
      <c r="AD259" s="114">
        <v>15</v>
      </c>
      <c r="AE259" s="114"/>
      <c r="AF259" s="114"/>
      <c r="AG259" s="114"/>
      <c r="AH259" s="114">
        <v>8</v>
      </c>
      <c r="AI259" s="114"/>
    </row>
    <row r="260" spans="2:40" s="116" customFormat="1" ht="27.75">
      <c r="B260" s="117"/>
      <c r="C260" s="114" t="s">
        <v>31</v>
      </c>
      <c r="D260" s="115">
        <v>20</v>
      </c>
      <c r="E260" s="114">
        <v>20</v>
      </c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</row>
    <row r="261" spans="2:40" s="116" customFormat="1" ht="27.75">
      <c r="B261" s="117" t="s">
        <v>246</v>
      </c>
      <c r="C261" s="114" t="s">
        <v>137</v>
      </c>
      <c r="D261" s="115">
        <v>10</v>
      </c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>
        <v>10</v>
      </c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</row>
    <row r="262" spans="2:40" s="116" customFormat="1" ht="27.75">
      <c r="B262" s="117"/>
      <c r="C262" s="114"/>
      <c r="D262" s="115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</row>
    <row r="263" spans="2:40" s="116" customFormat="1" ht="27.75">
      <c r="B263" s="117"/>
      <c r="C263" s="114" t="s">
        <v>4</v>
      </c>
      <c r="D263" s="115">
        <v>200</v>
      </c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>
        <v>200</v>
      </c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</row>
    <row r="264" spans="2:40" s="116" customFormat="1" ht="27.75">
      <c r="B264" s="117"/>
      <c r="C264" s="114" t="s">
        <v>140</v>
      </c>
      <c r="D264" s="115">
        <v>20</v>
      </c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>
        <v>20</v>
      </c>
      <c r="AF264" s="114"/>
      <c r="AG264" s="114"/>
      <c r="AH264" s="114"/>
      <c r="AI264" s="114"/>
    </row>
    <row r="265" spans="2:40" s="116" customFormat="1" ht="27.75">
      <c r="B265" s="117" t="s">
        <v>235</v>
      </c>
      <c r="C265" s="114" t="s">
        <v>41</v>
      </c>
      <c r="D265" s="115">
        <v>150</v>
      </c>
      <c r="E265" s="114"/>
      <c r="F265" s="114"/>
      <c r="G265" s="114"/>
      <c r="H265" s="114"/>
      <c r="I265" s="114"/>
      <c r="J265" s="114"/>
      <c r="K265" s="114"/>
      <c r="L265" s="114"/>
      <c r="M265" s="114"/>
      <c r="N265" s="114">
        <v>150</v>
      </c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</row>
    <row r="266" spans="2:40" s="116" customFormat="1" ht="27.75">
      <c r="B266" s="117"/>
      <c r="C266" s="114"/>
      <c r="D266" s="115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</row>
    <row r="267" spans="2:40" s="116" customFormat="1" ht="27.75">
      <c r="B267" s="117" t="s">
        <v>474</v>
      </c>
      <c r="C267" s="114" t="s">
        <v>475</v>
      </c>
      <c r="D267" s="115">
        <v>100</v>
      </c>
      <c r="E267" s="114"/>
      <c r="F267" s="114"/>
      <c r="G267" s="114"/>
      <c r="H267" s="114"/>
      <c r="I267" s="114"/>
      <c r="J267" s="114"/>
      <c r="K267" s="114"/>
      <c r="L267" s="114">
        <v>135.4</v>
      </c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>
        <v>5</v>
      </c>
      <c r="AD267" s="114">
        <v>5</v>
      </c>
      <c r="AE267" s="114"/>
      <c r="AF267" s="114"/>
      <c r="AG267" s="114"/>
      <c r="AH267" s="114"/>
      <c r="AI267" s="114"/>
      <c r="AK267" s="116">
        <v>0.56000000000000005</v>
      </c>
      <c r="AM267" s="116">
        <v>0.15</v>
      </c>
    </row>
    <row r="268" spans="2:40" s="116" customFormat="1" ht="27.75">
      <c r="B268" s="117" t="s">
        <v>236</v>
      </c>
      <c r="C268" s="114" t="s">
        <v>505</v>
      </c>
      <c r="D268" s="115">
        <v>250</v>
      </c>
      <c r="E268" s="114"/>
      <c r="F268" s="114"/>
      <c r="G268" s="114"/>
      <c r="H268" s="114"/>
      <c r="I268" s="114"/>
      <c r="J268" s="114">
        <v>20</v>
      </c>
      <c r="K268" s="114">
        <v>62.5</v>
      </c>
      <c r="L268" s="114">
        <v>22.5</v>
      </c>
      <c r="M268" s="114"/>
      <c r="N268" s="114"/>
      <c r="O268" s="114"/>
      <c r="P268" s="114"/>
      <c r="Q268" s="114"/>
      <c r="R268" s="114"/>
      <c r="S268" s="114"/>
      <c r="T268" s="114"/>
      <c r="U268" s="114"/>
      <c r="V268" s="114">
        <v>5</v>
      </c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K268" s="116">
        <v>1</v>
      </c>
      <c r="AN268" s="116">
        <v>0.01</v>
      </c>
    </row>
    <row r="269" spans="2:40" s="116" customFormat="1" ht="27.75">
      <c r="B269" s="117" t="s">
        <v>397</v>
      </c>
      <c r="C269" s="114" t="s">
        <v>494</v>
      </c>
      <c r="D269" s="115">
        <v>80</v>
      </c>
      <c r="E269" s="114">
        <v>11</v>
      </c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>
        <v>89</v>
      </c>
      <c r="AB269" s="114"/>
      <c r="AC269" s="114">
        <v>5</v>
      </c>
      <c r="AD269" s="114"/>
      <c r="AE269" s="114"/>
      <c r="AF269" s="114"/>
      <c r="AG269" s="114"/>
      <c r="AH269" s="114"/>
      <c r="AI269" s="114"/>
    </row>
    <row r="270" spans="2:40" s="116" customFormat="1" ht="27.75">
      <c r="B270" s="117" t="s">
        <v>251</v>
      </c>
      <c r="C270" s="114" t="s">
        <v>282</v>
      </c>
      <c r="D270" s="115">
        <v>180</v>
      </c>
      <c r="E270" s="114"/>
      <c r="F270" s="114"/>
      <c r="G270" s="114"/>
      <c r="H270" s="114"/>
      <c r="I270" s="114">
        <v>38.75</v>
      </c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>
        <v>6.3</v>
      </c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K270" s="116">
        <v>1.8</v>
      </c>
    </row>
    <row r="271" spans="2:40" s="116" customFormat="1" ht="27.75">
      <c r="B271" s="117" t="s">
        <v>265</v>
      </c>
      <c r="C271" s="114" t="s">
        <v>266</v>
      </c>
      <c r="D271" s="115">
        <v>200</v>
      </c>
      <c r="E271" s="114"/>
      <c r="F271" s="114"/>
      <c r="G271" s="114"/>
      <c r="H271" s="114"/>
      <c r="I271" s="114"/>
      <c r="J271" s="114"/>
      <c r="K271" s="114"/>
      <c r="L271" s="114"/>
      <c r="M271" s="114"/>
      <c r="N271" s="114">
        <v>40</v>
      </c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>
        <v>20</v>
      </c>
      <c r="AE271" s="114"/>
      <c r="AF271" s="114"/>
      <c r="AG271" s="114"/>
      <c r="AH271" s="114"/>
      <c r="AI271" s="114"/>
      <c r="AM271" s="116">
        <v>0.2</v>
      </c>
    </row>
    <row r="272" spans="2:40" s="116" customFormat="1" ht="27.75">
      <c r="B272" s="117"/>
      <c r="C272" s="118" t="s">
        <v>39</v>
      </c>
      <c r="D272" s="115">
        <v>70</v>
      </c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</row>
    <row r="273" spans="2:37" s="116" customFormat="1" ht="27.75">
      <c r="B273" s="117"/>
      <c r="C273" s="118"/>
      <c r="D273" s="115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</row>
    <row r="274" spans="2:37" s="116" customFormat="1" ht="27.75">
      <c r="B274" s="117"/>
      <c r="C274" s="118"/>
      <c r="D274" s="115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</row>
    <row r="275" spans="2:37" s="116" customFormat="1" ht="27.75">
      <c r="B275" s="114" t="s">
        <v>388</v>
      </c>
      <c r="C275" s="114" t="s">
        <v>400</v>
      </c>
      <c r="D275" s="115">
        <v>200</v>
      </c>
      <c r="E275" s="114"/>
      <c r="F275" s="114">
        <v>8</v>
      </c>
      <c r="G275" s="114"/>
      <c r="H275" s="114"/>
      <c r="I275" s="114"/>
      <c r="J275" s="114"/>
      <c r="K275" s="114">
        <v>164</v>
      </c>
      <c r="L275" s="114">
        <v>8</v>
      </c>
      <c r="M275" s="114"/>
      <c r="N275" s="114"/>
      <c r="O275" s="114"/>
      <c r="P275" s="114"/>
      <c r="Q275" s="114"/>
      <c r="R275" s="114">
        <v>60</v>
      </c>
      <c r="S275" s="114"/>
      <c r="T275" s="114"/>
      <c r="U275" s="114"/>
      <c r="V275" s="114"/>
      <c r="W275" s="114"/>
      <c r="X275" s="114"/>
      <c r="Y275" s="114">
        <v>10.7</v>
      </c>
      <c r="Z275" s="114">
        <v>9.3000000000000007</v>
      </c>
      <c r="AA275" s="114"/>
      <c r="AB275" s="114"/>
      <c r="AC275" s="114">
        <v>6.7</v>
      </c>
      <c r="AD275" s="114"/>
      <c r="AE275" s="114"/>
      <c r="AF275" s="114"/>
      <c r="AG275" s="114"/>
      <c r="AH275" s="114"/>
      <c r="AI275" s="114"/>
      <c r="AK275" s="116">
        <v>1.3</v>
      </c>
    </row>
    <row r="276" spans="2:37" s="116" customFormat="1" ht="27.75">
      <c r="B276" s="114"/>
      <c r="C276" s="114" t="s">
        <v>404</v>
      </c>
      <c r="D276" s="115">
        <v>7</v>
      </c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>
        <v>7</v>
      </c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</row>
    <row r="277" spans="2:37" s="116" customFormat="1" ht="27.75">
      <c r="B277" s="117" t="s">
        <v>444</v>
      </c>
      <c r="C277" s="114" t="s">
        <v>445</v>
      </c>
      <c r="D277" s="115" t="s">
        <v>446</v>
      </c>
      <c r="E277" s="114"/>
      <c r="F277" s="114"/>
      <c r="G277" s="114"/>
      <c r="H277" s="114"/>
      <c r="I277" s="114"/>
      <c r="J277" s="114"/>
      <c r="K277" s="114"/>
      <c r="L277" s="114"/>
      <c r="M277" s="114"/>
      <c r="N277" s="114">
        <v>7</v>
      </c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>
        <v>13</v>
      </c>
      <c r="AE277" s="114"/>
      <c r="AF277" s="114"/>
      <c r="AG277" s="114">
        <v>1</v>
      </c>
      <c r="AH277" s="114"/>
      <c r="AI277" s="114"/>
    </row>
    <row r="278" spans="2:37" s="116" customFormat="1" ht="27.75">
      <c r="B278" s="117"/>
      <c r="C278" s="114" t="s">
        <v>31</v>
      </c>
      <c r="D278" s="115">
        <v>30</v>
      </c>
      <c r="E278" s="114">
        <v>30</v>
      </c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</row>
    <row r="279" spans="2:37" s="116" customFormat="1" ht="27.75">
      <c r="B279" s="117"/>
      <c r="C279" s="118" t="s">
        <v>39</v>
      </c>
      <c r="D279" s="115">
        <v>30</v>
      </c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</row>
    <row r="280" spans="2:37" s="116" customFormat="1" ht="27.75">
      <c r="B280" s="117"/>
      <c r="C280" s="114"/>
      <c r="D280" s="115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</row>
    <row r="281" spans="2:37" s="116" customFormat="1" ht="27.75">
      <c r="B281" s="117" t="s">
        <v>234</v>
      </c>
      <c r="C281" s="114" t="s">
        <v>48</v>
      </c>
      <c r="D281" s="115">
        <v>180</v>
      </c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>
        <v>180</v>
      </c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</row>
    <row r="282" spans="2:37" s="116" customFormat="1" ht="27.75">
      <c r="B282" s="117"/>
      <c r="C282" s="114" t="s">
        <v>31</v>
      </c>
      <c r="D282" s="115">
        <v>30</v>
      </c>
      <c r="E282" s="114">
        <v>30</v>
      </c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</row>
    <row r="283" spans="2:37" s="116" customFormat="1" ht="27.75">
      <c r="B283" s="117"/>
      <c r="C283" s="114" t="s">
        <v>35</v>
      </c>
      <c r="D283" s="115">
        <v>10</v>
      </c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</row>
    <row r="284" spans="2:37" ht="26.25">
      <c r="B284" s="110"/>
      <c r="C284" s="120" t="s">
        <v>138</v>
      </c>
      <c r="D284" s="121">
        <f>D272+D279</f>
        <v>100</v>
      </c>
      <c r="E284" s="121">
        <f t="shared" ref="E284:AI284" si="8">SUM(E258:E283)</f>
        <v>91</v>
      </c>
      <c r="F284" s="121">
        <f t="shared" si="8"/>
        <v>27.8</v>
      </c>
      <c r="G284" s="121">
        <f t="shared" si="8"/>
        <v>0</v>
      </c>
      <c r="H284" s="121">
        <f t="shared" si="8"/>
        <v>0</v>
      </c>
      <c r="I284" s="121">
        <f t="shared" si="8"/>
        <v>38.75</v>
      </c>
      <c r="J284" s="121">
        <f t="shared" si="8"/>
        <v>20</v>
      </c>
      <c r="K284" s="121">
        <f t="shared" si="8"/>
        <v>226.5</v>
      </c>
      <c r="L284" s="121">
        <f t="shared" si="8"/>
        <v>165.9</v>
      </c>
      <c r="M284" s="121">
        <f t="shared" si="8"/>
        <v>0</v>
      </c>
      <c r="N284" s="121">
        <f t="shared" si="8"/>
        <v>197</v>
      </c>
      <c r="O284" s="121">
        <f t="shared" si="8"/>
        <v>0</v>
      </c>
      <c r="P284" s="121">
        <f t="shared" si="8"/>
        <v>200</v>
      </c>
      <c r="Q284" s="121">
        <f t="shared" si="8"/>
        <v>0</v>
      </c>
      <c r="R284" s="121">
        <f t="shared" si="8"/>
        <v>60</v>
      </c>
      <c r="S284" s="121">
        <f t="shared" si="8"/>
        <v>0</v>
      </c>
      <c r="T284" s="121">
        <f t="shared" si="8"/>
        <v>0</v>
      </c>
      <c r="U284" s="121">
        <f t="shared" si="8"/>
        <v>230</v>
      </c>
      <c r="V284" s="121">
        <f t="shared" si="8"/>
        <v>28.3</v>
      </c>
      <c r="W284" s="121">
        <f t="shared" si="8"/>
        <v>140.4</v>
      </c>
      <c r="X284" s="121">
        <f t="shared" si="8"/>
        <v>0</v>
      </c>
      <c r="Y284" s="121">
        <f t="shared" si="8"/>
        <v>10.7</v>
      </c>
      <c r="Z284" s="121">
        <f t="shared" si="8"/>
        <v>19.560000000000002</v>
      </c>
      <c r="AA284" s="121">
        <f t="shared" si="8"/>
        <v>89</v>
      </c>
      <c r="AB284" s="121">
        <f t="shared" si="8"/>
        <v>0</v>
      </c>
      <c r="AC284" s="121">
        <f t="shared" si="8"/>
        <v>16.7</v>
      </c>
      <c r="AD284" s="121">
        <f t="shared" si="8"/>
        <v>81.260000000000005</v>
      </c>
      <c r="AE284" s="121">
        <f t="shared" si="8"/>
        <v>20</v>
      </c>
      <c r="AF284" s="121">
        <f t="shared" si="8"/>
        <v>0</v>
      </c>
      <c r="AG284" s="121">
        <f t="shared" si="8"/>
        <v>1</v>
      </c>
      <c r="AH284" s="121">
        <f t="shared" si="8"/>
        <v>8</v>
      </c>
      <c r="AI284" s="121">
        <f t="shared" si="8"/>
        <v>0</v>
      </c>
    </row>
    <row r="285" spans="2:37" ht="26.25"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</row>
    <row r="286" spans="2:37" ht="26.25">
      <c r="B286" s="105"/>
      <c r="C286" s="105"/>
      <c r="D286" s="105"/>
      <c r="E286" s="105"/>
      <c r="F286" s="105" t="s">
        <v>297</v>
      </c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</row>
    <row r="287" spans="2:37" ht="26.25">
      <c r="B287" s="110" t="s">
        <v>73</v>
      </c>
      <c r="C287" s="110" t="s">
        <v>74</v>
      </c>
      <c r="D287" s="110" t="s">
        <v>75</v>
      </c>
      <c r="E287" s="110"/>
      <c r="F287" s="110"/>
      <c r="G287" s="110" t="s">
        <v>76</v>
      </c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</row>
    <row r="288" spans="2:37" ht="26.25">
      <c r="B288" s="111" t="s">
        <v>77</v>
      </c>
      <c r="C288" s="112" t="s">
        <v>78</v>
      </c>
      <c r="D288" s="110" t="s">
        <v>79</v>
      </c>
      <c r="E288" s="110" t="s">
        <v>80</v>
      </c>
      <c r="F288" s="110" t="s">
        <v>81</v>
      </c>
      <c r="G288" s="110" t="s">
        <v>82</v>
      </c>
      <c r="H288" s="110" t="s">
        <v>83</v>
      </c>
      <c r="I288" s="110" t="s">
        <v>84</v>
      </c>
      <c r="J288" s="110" t="s">
        <v>85</v>
      </c>
      <c r="K288" s="110" t="s">
        <v>86</v>
      </c>
      <c r="L288" s="110" t="s">
        <v>87</v>
      </c>
      <c r="M288" s="110" t="s">
        <v>88</v>
      </c>
      <c r="N288" s="110" t="s">
        <v>41</v>
      </c>
      <c r="O288" s="110" t="s">
        <v>89</v>
      </c>
      <c r="P288" s="110" t="s">
        <v>90</v>
      </c>
      <c r="Q288" s="110" t="s">
        <v>91</v>
      </c>
      <c r="R288" s="110" t="s">
        <v>92</v>
      </c>
      <c r="S288" s="110" t="s">
        <v>93</v>
      </c>
      <c r="T288" s="110" t="s">
        <v>94</v>
      </c>
      <c r="U288" s="110" t="s">
        <v>95</v>
      </c>
      <c r="V288" s="110" t="s">
        <v>96</v>
      </c>
      <c r="W288" s="110" t="s">
        <v>97</v>
      </c>
      <c r="X288" s="110" t="s">
        <v>98</v>
      </c>
      <c r="Y288" s="110" t="s">
        <v>99</v>
      </c>
      <c r="Z288" s="110" t="s">
        <v>100</v>
      </c>
      <c r="AA288" s="110" t="s">
        <v>101</v>
      </c>
      <c r="AB288" s="110" t="s">
        <v>102</v>
      </c>
      <c r="AC288" s="110" t="s">
        <v>103</v>
      </c>
      <c r="AD288" s="110" t="s">
        <v>104</v>
      </c>
      <c r="AE288" s="110" t="s">
        <v>136</v>
      </c>
      <c r="AF288" s="110" t="s">
        <v>105</v>
      </c>
      <c r="AG288" s="110" t="s">
        <v>106</v>
      </c>
      <c r="AH288" s="110" t="s">
        <v>107</v>
      </c>
      <c r="AI288" s="110" t="s">
        <v>108</v>
      </c>
    </row>
    <row r="289" spans="2:40" s="116" customFormat="1" ht="27.75">
      <c r="B289" s="117" t="s">
        <v>252</v>
      </c>
      <c r="C289" s="114" t="s">
        <v>267</v>
      </c>
      <c r="D289" s="115">
        <v>150</v>
      </c>
      <c r="E289" s="114"/>
      <c r="F289" s="114"/>
      <c r="G289" s="114"/>
      <c r="H289" s="114"/>
      <c r="I289" s="114">
        <v>31.5</v>
      </c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>
        <v>69.83</v>
      </c>
      <c r="V289" s="114">
        <v>3.75</v>
      </c>
      <c r="W289" s="114"/>
      <c r="X289" s="114"/>
      <c r="Y289" s="114"/>
      <c r="Z289" s="114"/>
      <c r="AA289" s="114"/>
      <c r="AB289" s="114"/>
      <c r="AC289" s="114"/>
      <c r="AD289" s="114">
        <v>3.75</v>
      </c>
      <c r="AE289" s="114"/>
      <c r="AF289" s="114"/>
      <c r="AG289" s="114"/>
      <c r="AH289" s="114"/>
      <c r="AI289" s="114"/>
      <c r="AK289" s="116">
        <v>0.6</v>
      </c>
    </row>
    <row r="290" spans="2:40" s="116" customFormat="1" ht="27.75">
      <c r="B290" s="117" t="s">
        <v>240</v>
      </c>
      <c r="C290" s="114" t="s">
        <v>42</v>
      </c>
      <c r="D290" s="115">
        <v>105</v>
      </c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>
        <v>30</v>
      </c>
      <c r="V290" s="114"/>
      <c r="W290" s="114"/>
      <c r="X290" s="114"/>
      <c r="Y290" s="114"/>
      <c r="Z290" s="114">
        <v>80</v>
      </c>
      <c r="AA290" s="114"/>
      <c r="AB290" s="114"/>
      <c r="AC290" s="114">
        <v>5</v>
      </c>
      <c r="AD290" s="114"/>
      <c r="AE290" s="114"/>
      <c r="AF290" s="114"/>
      <c r="AG290" s="114"/>
      <c r="AH290" s="114"/>
      <c r="AI290" s="114"/>
      <c r="AK290" s="116">
        <v>0.5</v>
      </c>
    </row>
    <row r="291" spans="2:40" s="116" customFormat="1" ht="27.75">
      <c r="B291" s="117" t="s">
        <v>388</v>
      </c>
      <c r="C291" s="114" t="s">
        <v>439</v>
      </c>
      <c r="D291" s="115">
        <v>200</v>
      </c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>
        <v>150</v>
      </c>
      <c r="V291" s="114"/>
      <c r="W291" s="114"/>
      <c r="X291" s="114"/>
      <c r="Y291" s="114"/>
      <c r="Z291" s="114"/>
      <c r="AA291" s="114"/>
      <c r="AB291" s="114"/>
      <c r="AC291" s="114"/>
      <c r="AD291" s="114">
        <v>13</v>
      </c>
      <c r="AE291" s="114"/>
      <c r="AF291" s="114"/>
      <c r="AG291" s="114"/>
      <c r="AH291" s="114"/>
      <c r="AI291" s="114">
        <v>4</v>
      </c>
    </row>
    <row r="292" spans="2:40" s="116" customFormat="1" ht="27.75">
      <c r="B292" s="117"/>
      <c r="C292" s="114" t="s">
        <v>31</v>
      </c>
      <c r="D292" s="115">
        <v>30</v>
      </c>
      <c r="E292" s="114">
        <v>30</v>
      </c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</row>
    <row r="293" spans="2:40" s="116" customFormat="1" ht="27.75">
      <c r="B293" s="117" t="s">
        <v>246</v>
      </c>
      <c r="C293" s="114" t="s">
        <v>137</v>
      </c>
      <c r="D293" s="115">
        <v>15</v>
      </c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>
        <v>15</v>
      </c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</row>
    <row r="294" spans="2:40" s="116" customFormat="1" ht="27.75">
      <c r="B294" s="117"/>
      <c r="C294" s="114"/>
      <c r="D294" s="115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</row>
    <row r="295" spans="2:40" s="116" customFormat="1" ht="27.75">
      <c r="B295" s="117"/>
      <c r="C295" s="114" t="s">
        <v>484</v>
      </c>
      <c r="D295" s="115">
        <v>200</v>
      </c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>
        <v>200</v>
      </c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</row>
    <row r="296" spans="2:40" s="116" customFormat="1" ht="27.75">
      <c r="B296" s="117"/>
      <c r="C296" s="114" t="s">
        <v>184</v>
      </c>
      <c r="D296" s="115">
        <v>25</v>
      </c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>
        <v>25</v>
      </c>
      <c r="AF296" s="114"/>
      <c r="AG296" s="114"/>
      <c r="AH296" s="114"/>
      <c r="AI296" s="114"/>
    </row>
    <row r="297" spans="2:40" s="116" customFormat="1" ht="27.75">
      <c r="B297" s="117" t="s">
        <v>235</v>
      </c>
      <c r="C297" s="114" t="s">
        <v>41</v>
      </c>
      <c r="D297" s="115">
        <v>100</v>
      </c>
      <c r="E297" s="114"/>
      <c r="F297" s="114"/>
      <c r="G297" s="114"/>
      <c r="H297" s="114"/>
      <c r="I297" s="114"/>
      <c r="J297" s="114"/>
      <c r="K297" s="114"/>
      <c r="L297" s="114"/>
      <c r="M297" s="114"/>
      <c r="N297" s="114">
        <v>100</v>
      </c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</row>
    <row r="298" spans="2:40" s="116" customFormat="1" ht="27.75">
      <c r="B298" s="117"/>
      <c r="C298" s="114"/>
      <c r="D298" s="115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</row>
    <row r="299" spans="2:40" s="116" customFormat="1" ht="27.75">
      <c r="B299" s="117" t="s">
        <v>388</v>
      </c>
      <c r="C299" s="114" t="s">
        <v>477</v>
      </c>
      <c r="D299" s="115">
        <v>100</v>
      </c>
      <c r="E299" s="114"/>
      <c r="F299" s="114"/>
      <c r="G299" s="114"/>
      <c r="H299" s="114"/>
      <c r="I299" s="114"/>
      <c r="J299" s="114"/>
      <c r="K299" s="114"/>
      <c r="L299" s="114">
        <v>66.599999999999994</v>
      </c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>
        <v>22.2</v>
      </c>
      <c r="Z299" s="114"/>
      <c r="AA299" s="114"/>
      <c r="AB299" s="114"/>
      <c r="AC299" s="114">
        <v>11.2</v>
      </c>
      <c r="AD299" s="114"/>
      <c r="AE299" s="114"/>
      <c r="AF299" s="114"/>
      <c r="AG299" s="114"/>
      <c r="AH299" s="114"/>
      <c r="AI299" s="114"/>
    </row>
    <row r="300" spans="2:40" s="116" customFormat="1" ht="27.75">
      <c r="B300" s="117" t="s">
        <v>523</v>
      </c>
      <c r="C300" s="114" t="s">
        <v>525</v>
      </c>
      <c r="D300" s="115">
        <v>250</v>
      </c>
      <c r="E300" s="114"/>
      <c r="F300" s="114"/>
      <c r="G300" s="114"/>
      <c r="H300" s="114"/>
      <c r="I300" s="114">
        <v>5</v>
      </c>
      <c r="J300" s="114"/>
      <c r="K300" s="114">
        <v>80</v>
      </c>
      <c r="L300" s="114">
        <v>22.5</v>
      </c>
      <c r="M300" s="114"/>
      <c r="N300" s="114"/>
      <c r="O300" s="114"/>
      <c r="P300" s="114"/>
      <c r="Q300" s="114"/>
      <c r="R300" s="114"/>
      <c r="S300" s="114"/>
      <c r="T300" s="114"/>
      <c r="U300" s="114"/>
      <c r="V300" s="114">
        <v>5</v>
      </c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K300" s="116">
        <v>1</v>
      </c>
      <c r="AN300" s="116">
        <v>0.01</v>
      </c>
    </row>
    <row r="301" spans="2:40" s="116" customFormat="1" ht="27.75">
      <c r="B301" s="114" t="s">
        <v>256</v>
      </c>
      <c r="C301" s="114" t="s">
        <v>257</v>
      </c>
      <c r="D301" s="115">
        <v>90</v>
      </c>
      <c r="E301" s="114"/>
      <c r="F301" s="114"/>
      <c r="G301" s="114"/>
      <c r="H301" s="114"/>
      <c r="I301" s="114">
        <v>7.95</v>
      </c>
      <c r="J301" s="114"/>
      <c r="K301" s="114"/>
      <c r="L301" s="114"/>
      <c r="M301" s="114"/>
      <c r="N301" s="114"/>
      <c r="O301" s="114"/>
      <c r="P301" s="114"/>
      <c r="Q301" s="114"/>
      <c r="R301" s="114">
        <v>85.5</v>
      </c>
      <c r="S301" s="114"/>
      <c r="T301" s="114"/>
      <c r="U301" s="114">
        <v>9</v>
      </c>
      <c r="V301" s="114">
        <v>3.45</v>
      </c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K301" s="116">
        <v>0.45</v>
      </c>
    </row>
    <row r="302" spans="2:40" s="116" customFormat="1" ht="27.75">
      <c r="B302" s="117" t="s">
        <v>239</v>
      </c>
      <c r="C302" s="114" t="s">
        <v>369</v>
      </c>
      <c r="D302" s="115">
        <v>200</v>
      </c>
      <c r="E302" s="114"/>
      <c r="F302" s="114">
        <v>2.4</v>
      </c>
      <c r="G302" s="114"/>
      <c r="H302" s="114"/>
      <c r="I302" s="114"/>
      <c r="J302" s="114"/>
      <c r="K302" s="114"/>
      <c r="L302" s="114">
        <v>241.2</v>
      </c>
      <c r="M302" s="114">
        <v>4.8</v>
      </c>
      <c r="N302" s="114"/>
      <c r="O302" s="114"/>
      <c r="P302" s="114"/>
      <c r="Q302" s="114"/>
      <c r="R302" s="114"/>
      <c r="S302" s="114"/>
      <c r="T302" s="114"/>
      <c r="U302" s="114"/>
      <c r="V302" s="114">
        <v>7</v>
      </c>
      <c r="W302" s="114"/>
      <c r="X302" s="114"/>
      <c r="Y302" s="114"/>
      <c r="Z302" s="114"/>
      <c r="AA302" s="114"/>
      <c r="AB302" s="114"/>
      <c r="AC302" s="114"/>
      <c r="AD302" s="114">
        <v>6</v>
      </c>
      <c r="AE302" s="114"/>
      <c r="AF302" s="114"/>
      <c r="AG302" s="114"/>
      <c r="AH302" s="114"/>
      <c r="AI302" s="114"/>
      <c r="AK302" s="116">
        <v>1.2</v>
      </c>
      <c r="AM302" s="116">
        <v>0.18</v>
      </c>
      <c r="AN302" s="116">
        <v>0.02</v>
      </c>
    </row>
    <row r="303" spans="2:40" s="116" customFormat="1" ht="27.75">
      <c r="B303" s="117" t="s">
        <v>242</v>
      </c>
      <c r="C303" s="118" t="s">
        <v>243</v>
      </c>
      <c r="D303" s="115">
        <v>200</v>
      </c>
      <c r="E303" s="114"/>
      <c r="F303" s="114"/>
      <c r="G303" s="114">
        <v>10</v>
      </c>
      <c r="H303" s="114"/>
      <c r="I303" s="114"/>
      <c r="J303" s="114"/>
      <c r="K303" s="114"/>
      <c r="L303" s="114"/>
      <c r="M303" s="114"/>
      <c r="N303" s="114"/>
      <c r="O303" s="114"/>
      <c r="P303" s="114">
        <v>60</v>
      </c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>
        <v>16</v>
      </c>
      <c r="AE303" s="114"/>
      <c r="AF303" s="114"/>
      <c r="AG303" s="114"/>
      <c r="AH303" s="114"/>
      <c r="AI303" s="114"/>
    </row>
    <row r="304" spans="2:40" s="116" customFormat="1" ht="27.75">
      <c r="B304" s="117"/>
      <c r="C304" s="118" t="s">
        <v>39</v>
      </c>
      <c r="D304" s="115">
        <v>60</v>
      </c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</row>
    <row r="305" spans="2:37" s="116" customFormat="1" ht="27.75">
      <c r="B305" s="117"/>
      <c r="C305" s="114"/>
      <c r="D305" s="115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</row>
    <row r="306" spans="2:37" s="116" customFormat="1" ht="27.75">
      <c r="B306" s="117" t="s">
        <v>428</v>
      </c>
      <c r="C306" s="118" t="s">
        <v>429</v>
      </c>
      <c r="D306" s="115">
        <v>50</v>
      </c>
      <c r="E306" s="114"/>
      <c r="F306" s="114"/>
      <c r="G306" s="114"/>
      <c r="H306" s="114"/>
      <c r="I306" s="114"/>
      <c r="J306" s="114"/>
      <c r="K306" s="114"/>
      <c r="L306" s="114">
        <v>50</v>
      </c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</row>
    <row r="307" spans="2:37" s="116" customFormat="1" ht="27.75">
      <c r="B307" s="117" t="s">
        <v>496</v>
      </c>
      <c r="C307" s="114" t="s">
        <v>497</v>
      </c>
      <c r="D307" s="115">
        <v>100</v>
      </c>
      <c r="E307" s="114">
        <v>28</v>
      </c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>
        <v>25</v>
      </c>
      <c r="V307" s="114"/>
      <c r="W307" s="114"/>
      <c r="X307" s="114"/>
      <c r="Y307" s="114"/>
      <c r="Z307" s="114"/>
      <c r="AA307" s="114">
        <v>65</v>
      </c>
      <c r="AB307" s="114"/>
      <c r="AC307" s="114">
        <v>8</v>
      </c>
      <c r="AD307" s="114"/>
      <c r="AE307" s="114"/>
      <c r="AF307" s="114"/>
      <c r="AG307" s="114"/>
      <c r="AH307" s="114"/>
      <c r="AI307" s="114"/>
      <c r="AK307" s="116">
        <v>0.6</v>
      </c>
    </row>
    <row r="308" spans="2:37" s="116" customFormat="1" ht="27.75">
      <c r="B308" s="117" t="s">
        <v>250</v>
      </c>
      <c r="C308" s="114" t="s">
        <v>47</v>
      </c>
      <c r="D308" s="115">
        <v>180</v>
      </c>
      <c r="E308" s="114"/>
      <c r="F308" s="114"/>
      <c r="G308" s="114"/>
      <c r="H308" s="114"/>
      <c r="I308" s="114"/>
      <c r="J308" s="114"/>
      <c r="K308" s="114">
        <v>153.9</v>
      </c>
      <c r="L308" s="114"/>
      <c r="M308" s="114"/>
      <c r="N308" s="114"/>
      <c r="O308" s="114"/>
      <c r="P308" s="114"/>
      <c r="Q308" s="114"/>
      <c r="R308" s="114"/>
      <c r="S308" s="114"/>
      <c r="T308" s="114"/>
      <c r="U308" s="114">
        <v>27</v>
      </c>
      <c r="V308" s="114">
        <v>6.3</v>
      </c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K308" s="116">
        <v>0.9</v>
      </c>
    </row>
    <row r="309" spans="2:37" s="116" customFormat="1" ht="27.75">
      <c r="B309" s="117" t="s">
        <v>245</v>
      </c>
      <c r="C309" s="114" t="s">
        <v>3</v>
      </c>
      <c r="D309" s="115">
        <v>200</v>
      </c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>
        <v>10</v>
      </c>
      <c r="AE309" s="114"/>
      <c r="AF309" s="114"/>
      <c r="AG309" s="114">
        <v>1</v>
      </c>
      <c r="AH309" s="114"/>
      <c r="AI309" s="114"/>
    </row>
    <row r="310" spans="2:37" s="116" customFormat="1" ht="27.75">
      <c r="B310" s="117"/>
      <c r="C310" s="114" t="s">
        <v>39</v>
      </c>
      <c r="D310" s="115">
        <v>60</v>
      </c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</row>
    <row r="311" spans="2:37" s="116" customFormat="1" ht="27.75">
      <c r="B311" s="117"/>
      <c r="C311" s="114" t="s">
        <v>31</v>
      </c>
      <c r="D311" s="115">
        <v>30</v>
      </c>
      <c r="E311" s="114">
        <v>30</v>
      </c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</row>
    <row r="312" spans="2:37" s="116" customFormat="1" ht="27.75">
      <c r="B312" s="117"/>
      <c r="C312" s="114"/>
      <c r="D312" s="115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</row>
    <row r="313" spans="2:37" s="116" customFormat="1" ht="27.75">
      <c r="B313" s="117"/>
      <c r="C313" s="114"/>
      <c r="D313" s="115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</row>
    <row r="314" spans="2:37" s="116" customFormat="1" ht="27.75">
      <c r="B314" s="117" t="s">
        <v>234</v>
      </c>
      <c r="C314" s="114" t="s">
        <v>48</v>
      </c>
      <c r="D314" s="115">
        <v>180</v>
      </c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>
        <v>180</v>
      </c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</row>
    <row r="315" spans="2:37" s="116" customFormat="1" ht="27.75">
      <c r="B315" s="117"/>
      <c r="C315" s="114" t="s">
        <v>31</v>
      </c>
      <c r="D315" s="115">
        <v>30</v>
      </c>
      <c r="E315" s="114">
        <v>30</v>
      </c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</row>
    <row r="316" spans="2:37" s="116" customFormat="1" ht="27.75">
      <c r="B316" s="119"/>
      <c r="C316" s="114" t="s">
        <v>35</v>
      </c>
      <c r="D316" s="115">
        <v>15</v>
      </c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</row>
    <row r="317" spans="2:37" ht="26.25">
      <c r="B317" s="110"/>
      <c r="C317" s="120" t="s">
        <v>138</v>
      </c>
      <c r="D317" s="121">
        <f>D304+D310</f>
        <v>120</v>
      </c>
      <c r="E317" s="121">
        <f t="shared" ref="E317:AI317" si="9">SUM(E289:E316)</f>
        <v>118</v>
      </c>
      <c r="F317" s="121">
        <f t="shared" si="9"/>
        <v>2.4</v>
      </c>
      <c r="G317" s="121">
        <f t="shared" si="9"/>
        <v>10</v>
      </c>
      <c r="H317" s="121">
        <f t="shared" si="9"/>
        <v>0</v>
      </c>
      <c r="I317" s="121">
        <f t="shared" si="9"/>
        <v>44.45</v>
      </c>
      <c r="J317" s="121">
        <f t="shared" si="9"/>
        <v>0</v>
      </c>
      <c r="K317" s="121">
        <f t="shared" si="9"/>
        <v>233.9</v>
      </c>
      <c r="L317" s="121">
        <f t="shared" si="9"/>
        <v>380.29999999999995</v>
      </c>
      <c r="M317" s="121">
        <f t="shared" si="9"/>
        <v>4.8</v>
      </c>
      <c r="N317" s="121">
        <f t="shared" si="9"/>
        <v>100</v>
      </c>
      <c r="O317" s="121">
        <f t="shared" si="9"/>
        <v>0</v>
      </c>
      <c r="P317" s="121">
        <f t="shared" si="9"/>
        <v>60</v>
      </c>
      <c r="Q317" s="121">
        <f t="shared" si="9"/>
        <v>0</v>
      </c>
      <c r="R317" s="121">
        <f t="shared" si="9"/>
        <v>85.5</v>
      </c>
      <c r="S317" s="121">
        <f t="shared" si="9"/>
        <v>0</v>
      </c>
      <c r="T317" s="121">
        <f t="shared" si="9"/>
        <v>0</v>
      </c>
      <c r="U317" s="121">
        <f t="shared" si="9"/>
        <v>690.82999999999993</v>
      </c>
      <c r="V317" s="121">
        <f t="shared" si="9"/>
        <v>40.5</v>
      </c>
      <c r="W317" s="121">
        <f t="shared" si="9"/>
        <v>0</v>
      </c>
      <c r="X317" s="121">
        <f t="shared" si="9"/>
        <v>0</v>
      </c>
      <c r="Y317" s="121">
        <f t="shared" si="9"/>
        <v>22.2</v>
      </c>
      <c r="Z317" s="121">
        <f t="shared" si="9"/>
        <v>80</v>
      </c>
      <c r="AA317" s="121">
        <f t="shared" si="9"/>
        <v>65</v>
      </c>
      <c r="AB317" s="121">
        <f t="shared" si="9"/>
        <v>0</v>
      </c>
      <c r="AC317" s="121">
        <f t="shared" si="9"/>
        <v>24.2</v>
      </c>
      <c r="AD317" s="121">
        <f t="shared" si="9"/>
        <v>48.75</v>
      </c>
      <c r="AE317" s="121">
        <f t="shared" si="9"/>
        <v>25</v>
      </c>
      <c r="AF317" s="121">
        <f t="shared" si="9"/>
        <v>0</v>
      </c>
      <c r="AG317" s="121">
        <f t="shared" si="9"/>
        <v>1</v>
      </c>
      <c r="AH317" s="121">
        <f t="shared" si="9"/>
        <v>0</v>
      </c>
      <c r="AI317" s="121">
        <f t="shared" si="9"/>
        <v>4</v>
      </c>
    </row>
    <row r="318" spans="2:37" ht="26.25"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</row>
    <row r="319" spans="2:37" ht="26.25">
      <c r="B319" s="105"/>
      <c r="C319" s="105"/>
      <c r="D319" s="105"/>
      <c r="E319" s="105"/>
      <c r="F319" s="105" t="s">
        <v>298</v>
      </c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</row>
    <row r="320" spans="2:37" ht="26.25">
      <c r="B320" s="110" t="s">
        <v>73</v>
      </c>
      <c r="C320" s="110" t="s">
        <v>74</v>
      </c>
      <c r="D320" s="110" t="s">
        <v>75</v>
      </c>
      <c r="E320" s="110"/>
      <c r="F320" s="110"/>
      <c r="G320" s="110" t="s">
        <v>76</v>
      </c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0"/>
      <c r="AE320" s="110"/>
      <c r="AF320" s="110"/>
      <c r="AG320" s="110"/>
      <c r="AH320" s="110"/>
      <c r="AI320" s="110"/>
    </row>
    <row r="321" spans="2:40" ht="26.25">
      <c r="B321" s="111" t="s">
        <v>77</v>
      </c>
      <c r="C321" s="112" t="s">
        <v>78</v>
      </c>
      <c r="D321" s="110" t="s">
        <v>79</v>
      </c>
      <c r="E321" s="110" t="s">
        <v>80</v>
      </c>
      <c r="F321" s="110" t="s">
        <v>81</v>
      </c>
      <c r="G321" s="110" t="s">
        <v>82</v>
      </c>
      <c r="H321" s="110" t="s">
        <v>83</v>
      </c>
      <c r="I321" s="110" t="s">
        <v>84</v>
      </c>
      <c r="J321" s="110" t="s">
        <v>85</v>
      </c>
      <c r="K321" s="110" t="s">
        <v>86</v>
      </c>
      <c r="L321" s="110" t="s">
        <v>87</v>
      </c>
      <c r="M321" s="110" t="s">
        <v>88</v>
      </c>
      <c r="N321" s="110" t="s">
        <v>41</v>
      </c>
      <c r="O321" s="110" t="s">
        <v>89</v>
      </c>
      <c r="P321" s="110" t="s">
        <v>90</v>
      </c>
      <c r="Q321" s="110" t="s">
        <v>91</v>
      </c>
      <c r="R321" s="110" t="s">
        <v>92</v>
      </c>
      <c r="S321" s="110" t="s">
        <v>93</v>
      </c>
      <c r="T321" s="110" t="s">
        <v>94</v>
      </c>
      <c r="U321" s="110" t="s">
        <v>95</v>
      </c>
      <c r="V321" s="110" t="s">
        <v>96</v>
      </c>
      <c r="W321" s="110" t="s">
        <v>97</v>
      </c>
      <c r="X321" s="110" t="s">
        <v>98</v>
      </c>
      <c r="Y321" s="110" t="s">
        <v>99</v>
      </c>
      <c r="Z321" s="110" t="s">
        <v>100</v>
      </c>
      <c r="AA321" s="110" t="s">
        <v>101</v>
      </c>
      <c r="AB321" s="110" t="s">
        <v>102</v>
      </c>
      <c r="AC321" s="110" t="s">
        <v>103</v>
      </c>
      <c r="AD321" s="110" t="s">
        <v>104</v>
      </c>
      <c r="AE321" s="110" t="s">
        <v>136</v>
      </c>
      <c r="AF321" s="110" t="s">
        <v>105</v>
      </c>
      <c r="AG321" s="110" t="s">
        <v>106</v>
      </c>
      <c r="AH321" s="110" t="s">
        <v>107</v>
      </c>
      <c r="AI321" s="110" t="s">
        <v>108</v>
      </c>
    </row>
    <row r="322" spans="2:40" s="116" customFormat="1" ht="27.75">
      <c r="B322" s="117" t="s">
        <v>244</v>
      </c>
      <c r="C322" s="114" t="s">
        <v>219</v>
      </c>
      <c r="D322" s="115">
        <v>180</v>
      </c>
      <c r="E322" s="114">
        <v>5.4</v>
      </c>
      <c r="F322" s="114"/>
      <c r="G322" s="114"/>
      <c r="H322" s="114"/>
      <c r="I322" s="114">
        <v>12.6</v>
      </c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>
        <v>162</v>
      </c>
      <c r="X322" s="114">
        <v>6.3</v>
      </c>
      <c r="Y322" s="114"/>
      <c r="Z322" s="114">
        <v>4.9000000000000004</v>
      </c>
      <c r="AA322" s="114"/>
      <c r="AB322" s="114"/>
      <c r="AC322" s="114">
        <v>5.4</v>
      </c>
      <c r="AD322" s="114">
        <v>18</v>
      </c>
      <c r="AE322" s="114"/>
      <c r="AF322" s="114"/>
      <c r="AG322" s="114"/>
      <c r="AH322" s="114"/>
      <c r="AI322" s="114"/>
      <c r="AK322" s="116">
        <v>0.6</v>
      </c>
    </row>
    <row r="323" spans="2:40" s="116" customFormat="1" ht="27.75">
      <c r="B323" s="117" t="s">
        <v>286</v>
      </c>
      <c r="C323" s="114" t="s">
        <v>49</v>
      </c>
      <c r="D323" s="115">
        <v>200</v>
      </c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>
        <v>50</v>
      </c>
      <c r="V323" s="114"/>
      <c r="W323" s="114"/>
      <c r="X323" s="114"/>
      <c r="Y323" s="114"/>
      <c r="Z323" s="114"/>
      <c r="AA323" s="114"/>
      <c r="AB323" s="114"/>
      <c r="AC323" s="114"/>
      <c r="AD323" s="114">
        <v>10</v>
      </c>
      <c r="AE323" s="114"/>
      <c r="AF323" s="114"/>
      <c r="AG323" s="114">
        <v>1</v>
      </c>
      <c r="AH323" s="114"/>
      <c r="AI323" s="114"/>
    </row>
    <row r="324" spans="2:40" s="116" customFormat="1" ht="27.75">
      <c r="B324" s="117"/>
      <c r="C324" s="114" t="s">
        <v>31</v>
      </c>
      <c r="D324" s="115">
        <v>30</v>
      </c>
      <c r="E324" s="114">
        <v>30</v>
      </c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</row>
    <row r="325" spans="2:40" s="116" customFormat="1" ht="27.75">
      <c r="B325" s="117" t="s">
        <v>246</v>
      </c>
      <c r="C325" s="114" t="s">
        <v>137</v>
      </c>
      <c r="D325" s="115">
        <v>5</v>
      </c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>
        <v>5</v>
      </c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</row>
    <row r="326" spans="2:40" s="116" customFormat="1" ht="27.75">
      <c r="B326" s="117"/>
      <c r="C326" s="114"/>
      <c r="D326" s="115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</row>
    <row r="327" spans="2:40" s="116" customFormat="1" ht="27.75">
      <c r="B327" s="117" t="s">
        <v>234</v>
      </c>
      <c r="C327" s="114" t="s">
        <v>53</v>
      </c>
      <c r="D327" s="115">
        <v>200</v>
      </c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>
        <v>200</v>
      </c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</row>
    <row r="328" spans="2:40" s="116" customFormat="1" ht="27.75">
      <c r="B328" s="117"/>
      <c r="C328" s="114" t="s">
        <v>184</v>
      </c>
      <c r="D328" s="115">
        <v>20</v>
      </c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>
        <v>20</v>
      </c>
      <c r="AF328" s="114"/>
      <c r="AG328" s="114"/>
      <c r="AH328" s="114"/>
      <c r="AI328" s="114"/>
    </row>
    <row r="329" spans="2:40" s="116" customFormat="1" ht="27.75">
      <c r="B329" s="117" t="s">
        <v>235</v>
      </c>
      <c r="C329" s="114" t="s">
        <v>41</v>
      </c>
      <c r="D329" s="115">
        <v>100</v>
      </c>
      <c r="E329" s="114"/>
      <c r="F329" s="114"/>
      <c r="G329" s="114"/>
      <c r="H329" s="114"/>
      <c r="I329" s="114"/>
      <c r="J329" s="114"/>
      <c r="K329" s="114"/>
      <c r="L329" s="114"/>
      <c r="M329" s="114"/>
      <c r="N329" s="114">
        <v>100</v>
      </c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</row>
    <row r="330" spans="2:40" s="116" customFormat="1" ht="27.75">
      <c r="B330" s="117"/>
      <c r="C330" s="114"/>
      <c r="D330" s="115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</row>
    <row r="331" spans="2:40" s="116" customFormat="1" ht="27.75">
      <c r="B331" s="117" t="s">
        <v>388</v>
      </c>
      <c r="C331" s="114" t="s">
        <v>479</v>
      </c>
      <c r="D331" s="115">
        <v>100</v>
      </c>
      <c r="E331" s="114"/>
      <c r="F331" s="114"/>
      <c r="G331" s="114"/>
      <c r="H331" s="114"/>
      <c r="I331" s="114"/>
      <c r="J331" s="114"/>
      <c r="K331" s="114"/>
      <c r="L331" s="114">
        <v>136.19999999999999</v>
      </c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>
        <v>5</v>
      </c>
      <c r="AD331" s="114"/>
      <c r="AE331" s="114"/>
      <c r="AF331" s="114"/>
      <c r="AG331" s="114"/>
      <c r="AH331" s="114"/>
      <c r="AI331" s="114"/>
      <c r="AK331" s="116">
        <v>0.3</v>
      </c>
    </row>
    <row r="332" spans="2:40" s="116" customFormat="1" ht="27.75">
      <c r="B332" s="117" t="s">
        <v>275</v>
      </c>
      <c r="C332" s="114" t="s">
        <v>302</v>
      </c>
      <c r="D332" s="115">
        <v>250</v>
      </c>
      <c r="E332" s="114"/>
      <c r="F332" s="114"/>
      <c r="G332" s="114"/>
      <c r="H332" s="114"/>
      <c r="I332" s="114"/>
      <c r="J332" s="114"/>
      <c r="K332" s="114">
        <v>50</v>
      </c>
      <c r="L332" s="114">
        <v>62.5</v>
      </c>
      <c r="M332" s="114">
        <v>3</v>
      </c>
      <c r="N332" s="114"/>
      <c r="O332" s="114"/>
      <c r="P332" s="114"/>
      <c r="Q332" s="114"/>
      <c r="R332" s="114"/>
      <c r="S332" s="114"/>
      <c r="T332" s="114"/>
      <c r="U332" s="114"/>
      <c r="V332" s="114">
        <v>5</v>
      </c>
      <c r="W332" s="114"/>
      <c r="X332" s="114"/>
      <c r="Y332" s="114"/>
      <c r="Z332" s="114"/>
      <c r="AA332" s="114"/>
      <c r="AB332" s="114"/>
      <c r="AC332" s="114"/>
      <c r="AD332" s="114">
        <v>1.5</v>
      </c>
      <c r="AE332" s="114"/>
      <c r="AF332" s="114"/>
      <c r="AG332" s="114"/>
      <c r="AH332" s="114"/>
      <c r="AI332" s="114"/>
      <c r="AK332" s="116">
        <v>1</v>
      </c>
      <c r="AM332" s="116">
        <v>0.13</v>
      </c>
      <c r="AN332" s="116">
        <v>0.01</v>
      </c>
    </row>
    <row r="333" spans="2:40" s="116" customFormat="1" ht="27.75">
      <c r="B333" s="117"/>
      <c r="C333" s="114" t="s">
        <v>249</v>
      </c>
      <c r="D333" s="115">
        <v>5</v>
      </c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>
        <v>5</v>
      </c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5"/>
      <c r="AI333" s="115"/>
    </row>
    <row r="334" spans="2:40" s="116" customFormat="1" ht="27.75">
      <c r="B334" s="117" t="s">
        <v>397</v>
      </c>
      <c r="C334" s="114" t="s">
        <v>490</v>
      </c>
      <c r="D334" s="115">
        <v>90</v>
      </c>
      <c r="E334" s="114">
        <v>15</v>
      </c>
      <c r="F334" s="114">
        <v>4.5</v>
      </c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>
        <v>10.5</v>
      </c>
      <c r="V334" s="114"/>
      <c r="W334" s="114"/>
      <c r="X334" s="114"/>
      <c r="Y334" s="114"/>
      <c r="Z334" s="114">
        <v>7.5</v>
      </c>
      <c r="AA334" s="114">
        <v>75</v>
      </c>
      <c r="AB334" s="114"/>
      <c r="AC334" s="114">
        <v>9</v>
      </c>
      <c r="AD334" s="114"/>
      <c r="AE334" s="114"/>
      <c r="AF334" s="114"/>
      <c r="AG334" s="114"/>
      <c r="AH334" s="114"/>
      <c r="AI334" s="114"/>
      <c r="AK334" s="116">
        <v>0.8</v>
      </c>
    </row>
    <row r="335" spans="2:40" s="116" customFormat="1" ht="27.75">
      <c r="B335" s="117" t="s">
        <v>241</v>
      </c>
      <c r="C335" s="114" t="s">
        <v>56</v>
      </c>
      <c r="D335" s="115">
        <v>150</v>
      </c>
      <c r="E335" s="114"/>
      <c r="F335" s="114"/>
      <c r="G335" s="114"/>
      <c r="H335" s="114"/>
      <c r="I335" s="114"/>
      <c r="J335" s="114"/>
      <c r="K335" s="114">
        <v>150</v>
      </c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>
        <v>5.25</v>
      </c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K335" s="116">
        <v>0.9</v>
      </c>
    </row>
    <row r="336" spans="2:40" s="116" customFormat="1" ht="27.75">
      <c r="B336" s="117"/>
      <c r="C336" s="118" t="s">
        <v>4</v>
      </c>
      <c r="D336" s="115">
        <v>200</v>
      </c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>
        <v>200</v>
      </c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</row>
    <row r="337" spans="2:39" s="116" customFormat="1" ht="27.75">
      <c r="B337" s="117"/>
      <c r="C337" s="118" t="s">
        <v>39</v>
      </c>
      <c r="D337" s="115">
        <v>60</v>
      </c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</row>
    <row r="338" spans="2:39" s="116" customFormat="1" ht="27.75">
      <c r="B338" s="117"/>
      <c r="C338" s="118"/>
      <c r="D338" s="115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</row>
    <row r="339" spans="2:39" s="116" customFormat="1" ht="27.75">
      <c r="B339" s="117"/>
      <c r="C339" s="118"/>
      <c r="D339" s="115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</row>
    <row r="340" spans="2:39" s="116" customFormat="1" ht="27.75">
      <c r="B340" s="117" t="s">
        <v>269</v>
      </c>
      <c r="C340" s="114" t="s">
        <v>270</v>
      </c>
      <c r="D340" s="115" t="s">
        <v>211</v>
      </c>
      <c r="E340" s="114">
        <v>10.67</v>
      </c>
      <c r="F340" s="114">
        <v>8.6999999999999993</v>
      </c>
      <c r="G340" s="114"/>
      <c r="H340" s="114"/>
      <c r="I340" s="114"/>
      <c r="J340" s="114"/>
      <c r="K340" s="114"/>
      <c r="L340" s="114">
        <v>60.7</v>
      </c>
      <c r="M340" s="114">
        <v>1.6</v>
      </c>
      <c r="N340" s="114"/>
      <c r="O340" s="114"/>
      <c r="P340" s="114"/>
      <c r="Q340" s="114">
        <v>50.67</v>
      </c>
      <c r="R340" s="114"/>
      <c r="S340" s="114"/>
      <c r="T340" s="114"/>
      <c r="U340" s="114">
        <v>16</v>
      </c>
      <c r="V340" s="114">
        <v>0.96</v>
      </c>
      <c r="W340" s="114"/>
      <c r="X340" s="114"/>
      <c r="Y340" s="114"/>
      <c r="Z340" s="114"/>
      <c r="AA340" s="114"/>
      <c r="AB340" s="114"/>
      <c r="AC340" s="114">
        <v>8</v>
      </c>
      <c r="AD340" s="114">
        <v>0.6</v>
      </c>
      <c r="AE340" s="114"/>
      <c r="AF340" s="114"/>
      <c r="AG340" s="114"/>
      <c r="AH340" s="114"/>
      <c r="AI340" s="114"/>
      <c r="AK340" s="116">
        <v>0.7</v>
      </c>
    </row>
    <row r="341" spans="2:39" s="116" customFormat="1" ht="27.75">
      <c r="B341" s="117" t="s">
        <v>264</v>
      </c>
      <c r="C341" s="114" t="s">
        <v>12</v>
      </c>
      <c r="D341" s="115">
        <v>150</v>
      </c>
      <c r="E341" s="114"/>
      <c r="F341" s="114"/>
      <c r="G341" s="114"/>
      <c r="H341" s="114">
        <v>50.9</v>
      </c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>
        <v>5.25</v>
      </c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</row>
    <row r="342" spans="2:39" s="116" customFormat="1" ht="27.75">
      <c r="B342" s="117" t="s">
        <v>265</v>
      </c>
      <c r="C342" s="114" t="s">
        <v>266</v>
      </c>
      <c r="D342" s="115">
        <v>200</v>
      </c>
      <c r="E342" s="114"/>
      <c r="F342" s="114"/>
      <c r="G342" s="114"/>
      <c r="H342" s="114"/>
      <c r="I342" s="114"/>
      <c r="J342" s="114"/>
      <c r="K342" s="114"/>
      <c r="L342" s="114"/>
      <c r="M342" s="114"/>
      <c r="N342" s="114">
        <v>40</v>
      </c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>
        <v>20</v>
      </c>
      <c r="AE342" s="114"/>
      <c r="AF342" s="114"/>
      <c r="AG342" s="114"/>
      <c r="AH342" s="114"/>
      <c r="AI342" s="114"/>
      <c r="AM342" s="116">
        <v>0.2</v>
      </c>
    </row>
    <row r="343" spans="2:39" s="116" customFormat="1" ht="27.75">
      <c r="B343" s="117"/>
      <c r="C343" s="114" t="s">
        <v>39</v>
      </c>
      <c r="D343" s="115">
        <v>40</v>
      </c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</row>
    <row r="344" spans="2:39" s="116" customFormat="1" ht="27.75">
      <c r="B344" s="117"/>
      <c r="C344" s="114" t="s">
        <v>31</v>
      </c>
      <c r="D344" s="115">
        <v>30</v>
      </c>
      <c r="E344" s="114">
        <v>30</v>
      </c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</row>
    <row r="345" spans="2:39" s="116" customFormat="1" ht="27.75">
      <c r="B345" s="117"/>
      <c r="C345" s="114"/>
      <c r="D345" s="115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</row>
    <row r="346" spans="2:39" s="116" customFormat="1" ht="27.75">
      <c r="B346" s="117" t="s">
        <v>234</v>
      </c>
      <c r="C346" s="114" t="s">
        <v>48</v>
      </c>
      <c r="D346" s="115">
        <v>180</v>
      </c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>
        <v>180</v>
      </c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</row>
    <row r="347" spans="2:39" s="116" customFormat="1" ht="27.75">
      <c r="B347" s="117"/>
      <c r="C347" s="114" t="s">
        <v>31</v>
      </c>
      <c r="D347" s="115">
        <v>30</v>
      </c>
      <c r="E347" s="114">
        <v>30</v>
      </c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</row>
    <row r="348" spans="2:39" s="116" customFormat="1" ht="27.75">
      <c r="B348" s="119"/>
      <c r="C348" s="114" t="s">
        <v>35</v>
      </c>
      <c r="D348" s="115">
        <v>15</v>
      </c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</row>
    <row r="349" spans="2:39" ht="26.25">
      <c r="B349" s="110"/>
      <c r="C349" s="120" t="s">
        <v>138</v>
      </c>
      <c r="D349" s="121">
        <f>D337+D343</f>
        <v>100</v>
      </c>
      <c r="E349" s="121">
        <f t="shared" ref="E349:AI349" si="10">SUM(E322:E348)</f>
        <v>121.07</v>
      </c>
      <c r="F349" s="121">
        <f t="shared" si="10"/>
        <v>13.2</v>
      </c>
      <c r="G349" s="121">
        <f t="shared" si="10"/>
        <v>0</v>
      </c>
      <c r="H349" s="121">
        <f t="shared" si="10"/>
        <v>50.9</v>
      </c>
      <c r="I349" s="121">
        <f t="shared" si="10"/>
        <v>12.6</v>
      </c>
      <c r="J349" s="121">
        <f t="shared" si="10"/>
        <v>0</v>
      </c>
      <c r="K349" s="121">
        <f t="shared" si="10"/>
        <v>200</v>
      </c>
      <c r="L349" s="121">
        <f t="shared" si="10"/>
        <v>259.39999999999998</v>
      </c>
      <c r="M349" s="121">
        <f t="shared" si="10"/>
        <v>4.5999999999999996</v>
      </c>
      <c r="N349" s="121">
        <f t="shared" si="10"/>
        <v>140</v>
      </c>
      <c r="O349" s="121">
        <f t="shared" si="10"/>
        <v>0</v>
      </c>
      <c r="P349" s="121">
        <f t="shared" si="10"/>
        <v>200</v>
      </c>
      <c r="Q349" s="121">
        <f t="shared" si="10"/>
        <v>50.67</v>
      </c>
      <c r="R349" s="121">
        <f t="shared" si="10"/>
        <v>0</v>
      </c>
      <c r="S349" s="121">
        <f t="shared" si="10"/>
        <v>0</v>
      </c>
      <c r="T349" s="121">
        <f t="shared" si="10"/>
        <v>0</v>
      </c>
      <c r="U349" s="121">
        <f t="shared" si="10"/>
        <v>456.5</v>
      </c>
      <c r="V349" s="121">
        <f t="shared" si="10"/>
        <v>21.46</v>
      </c>
      <c r="W349" s="121">
        <f t="shared" si="10"/>
        <v>162</v>
      </c>
      <c r="X349" s="121">
        <f t="shared" si="10"/>
        <v>11.3</v>
      </c>
      <c r="Y349" s="121">
        <f t="shared" si="10"/>
        <v>0</v>
      </c>
      <c r="Z349" s="121">
        <f t="shared" si="10"/>
        <v>12.4</v>
      </c>
      <c r="AA349" s="121">
        <f t="shared" si="10"/>
        <v>75</v>
      </c>
      <c r="AB349" s="121">
        <f t="shared" si="10"/>
        <v>0</v>
      </c>
      <c r="AC349" s="121">
        <f t="shared" si="10"/>
        <v>27.4</v>
      </c>
      <c r="AD349" s="121">
        <f t="shared" si="10"/>
        <v>50.1</v>
      </c>
      <c r="AE349" s="121">
        <f t="shared" si="10"/>
        <v>20</v>
      </c>
      <c r="AF349" s="121">
        <f t="shared" si="10"/>
        <v>0</v>
      </c>
      <c r="AG349" s="121">
        <f t="shared" si="10"/>
        <v>1</v>
      </c>
      <c r="AH349" s="121">
        <f t="shared" si="10"/>
        <v>0</v>
      </c>
      <c r="AI349" s="121">
        <f t="shared" si="10"/>
        <v>0</v>
      </c>
    </row>
    <row r="350" spans="2:39" ht="26.25"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</row>
    <row r="351" spans="2:39" ht="26.25">
      <c r="B351" s="105"/>
      <c r="C351" s="105"/>
      <c r="D351" s="105"/>
      <c r="E351" s="105"/>
      <c r="F351" s="105" t="s">
        <v>299</v>
      </c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</row>
    <row r="352" spans="2:39" ht="26.25">
      <c r="B352" s="110" t="s">
        <v>73</v>
      </c>
      <c r="C352" s="110" t="s">
        <v>74</v>
      </c>
      <c r="D352" s="110" t="s">
        <v>75</v>
      </c>
      <c r="E352" s="110"/>
      <c r="F352" s="110"/>
      <c r="G352" s="110" t="s">
        <v>76</v>
      </c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</row>
    <row r="353" spans="2:69" ht="26.25">
      <c r="B353" s="111" t="s">
        <v>77</v>
      </c>
      <c r="C353" s="112" t="s">
        <v>78</v>
      </c>
      <c r="D353" s="110" t="s">
        <v>79</v>
      </c>
      <c r="E353" s="110" t="s">
        <v>80</v>
      </c>
      <c r="F353" s="110" t="s">
        <v>81</v>
      </c>
      <c r="G353" s="110" t="s">
        <v>82</v>
      </c>
      <c r="H353" s="110" t="s">
        <v>83</v>
      </c>
      <c r="I353" s="110" t="s">
        <v>84</v>
      </c>
      <c r="J353" s="110" t="s">
        <v>85</v>
      </c>
      <c r="K353" s="110" t="s">
        <v>86</v>
      </c>
      <c r="L353" s="110" t="s">
        <v>87</v>
      </c>
      <c r="M353" s="110" t="s">
        <v>88</v>
      </c>
      <c r="N353" s="110" t="s">
        <v>41</v>
      </c>
      <c r="O353" s="110" t="s">
        <v>89</v>
      </c>
      <c r="P353" s="110" t="s">
        <v>90</v>
      </c>
      <c r="Q353" s="110" t="s">
        <v>91</v>
      </c>
      <c r="R353" s="110" t="s">
        <v>92</v>
      </c>
      <c r="S353" s="110" t="s">
        <v>93</v>
      </c>
      <c r="T353" s="110" t="s">
        <v>94</v>
      </c>
      <c r="U353" s="110" t="s">
        <v>95</v>
      </c>
      <c r="V353" s="110" t="s">
        <v>96</v>
      </c>
      <c r="W353" s="110" t="s">
        <v>97</v>
      </c>
      <c r="X353" s="110" t="s">
        <v>98</v>
      </c>
      <c r="Y353" s="110" t="s">
        <v>99</v>
      </c>
      <c r="Z353" s="110" t="s">
        <v>100</v>
      </c>
      <c r="AA353" s="110" t="s">
        <v>101</v>
      </c>
      <c r="AB353" s="110" t="s">
        <v>102</v>
      </c>
      <c r="AC353" s="110" t="s">
        <v>103</v>
      </c>
      <c r="AD353" s="110" t="s">
        <v>104</v>
      </c>
      <c r="AE353" s="110" t="s">
        <v>136</v>
      </c>
      <c r="AF353" s="110" t="s">
        <v>105</v>
      </c>
      <c r="AG353" s="110" t="s">
        <v>106</v>
      </c>
      <c r="AH353" s="110" t="s">
        <v>107</v>
      </c>
      <c r="AI353" s="110" t="s">
        <v>108</v>
      </c>
    </row>
    <row r="354" spans="2:69" s="116" customFormat="1" ht="27.75">
      <c r="B354" s="114" t="s">
        <v>252</v>
      </c>
      <c r="C354" s="114" t="s">
        <v>253</v>
      </c>
      <c r="D354" s="115">
        <v>150</v>
      </c>
      <c r="E354" s="114"/>
      <c r="F354" s="114"/>
      <c r="G354" s="114"/>
      <c r="H354" s="114"/>
      <c r="I354" s="114">
        <v>35.479999999999997</v>
      </c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>
        <v>67.95</v>
      </c>
      <c r="V354" s="114">
        <v>1.67</v>
      </c>
      <c r="W354" s="114"/>
      <c r="X354" s="114"/>
      <c r="Y354" s="114"/>
      <c r="Z354" s="114"/>
      <c r="AA354" s="114"/>
      <c r="AB354" s="114"/>
      <c r="AC354" s="114"/>
      <c r="AD354" s="114">
        <v>3.75</v>
      </c>
      <c r="AE354" s="114"/>
      <c r="AF354" s="114"/>
      <c r="AG354" s="114"/>
      <c r="AH354" s="114"/>
      <c r="AI354" s="114"/>
      <c r="AK354" s="116">
        <v>0.6</v>
      </c>
    </row>
    <row r="355" spans="2:69" s="116" customFormat="1" ht="27.75">
      <c r="B355" s="117" t="s">
        <v>240</v>
      </c>
      <c r="C355" s="114" t="s">
        <v>42</v>
      </c>
      <c r="D355" s="115">
        <v>105</v>
      </c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>
        <v>30</v>
      </c>
      <c r="V355" s="114"/>
      <c r="W355" s="114"/>
      <c r="X355" s="114"/>
      <c r="Y355" s="114"/>
      <c r="Z355" s="114">
        <v>80</v>
      </c>
      <c r="AA355" s="114"/>
      <c r="AB355" s="114"/>
      <c r="AC355" s="114">
        <v>5</v>
      </c>
      <c r="AD355" s="114"/>
      <c r="AE355" s="114"/>
      <c r="AF355" s="114"/>
      <c r="AG355" s="114"/>
      <c r="AH355" s="114"/>
      <c r="AI355" s="114"/>
      <c r="AK355" s="116">
        <v>0.5</v>
      </c>
      <c r="AL355" s="115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>
        <v>25</v>
      </c>
      <c r="BD355" s="114"/>
      <c r="BE355" s="114"/>
      <c r="BF355" s="114">
        <v>10</v>
      </c>
      <c r="BG355" s="114"/>
      <c r="BH355" s="114">
        <v>80</v>
      </c>
      <c r="BI355" s="114"/>
      <c r="BJ355" s="114"/>
      <c r="BK355" s="114">
        <v>5</v>
      </c>
      <c r="BL355" s="114"/>
      <c r="BM355" s="114"/>
      <c r="BN355" s="114"/>
      <c r="BO355" s="114"/>
      <c r="BP355" s="114"/>
      <c r="BQ355" s="114"/>
    </row>
    <row r="356" spans="2:69" s="116" customFormat="1" ht="27.75">
      <c r="B356" s="117" t="s">
        <v>255</v>
      </c>
      <c r="C356" s="114" t="s">
        <v>43</v>
      </c>
      <c r="D356" s="115">
        <v>200</v>
      </c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>
        <v>50</v>
      </c>
      <c r="V356" s="114"/>
      <c r="W356" s="114"/>
      <c r="X356" s="114"/>
      <c r="Y356" s="114"/>
      <c r="Z356" s="114"/>
      <c r="AA356" s="114"/>
      <c r="AB356" s="114"/>
      <c r="AC356" s="114"/>
      <c r="AD356" s="114">
        <v>15</v>
      </c>
      <c r="AE356" s="114"/>
      <c r="AF356" s="114"/>
      <c r="AG356" s="114"/>
      <c r="AH356" s="114">
        <v>8</v>
      </c>
      <c r="AI356" s="114"/>
    </row>
    <row r="357" spans="2:69" s="116" customFormat="1" ht="27.75">
      <c r="B357" s="117"/>
      <c r="C357" s="114" t="s">
        <v>31</v>
      </c>
      <c r="D357" s="115">
        <v>40</v>
      </c>
      <c r="E357" s="114">
        <v>40</v>
      </c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</row>
    <row r="358" spans="2:69" s="116" customFormat="1" ht="27.75">
      <c r="B358" s="117" t="s">
        <v>246</v>
      </c>
      <c r="C358" s="114" t="s">
        <v>137</v>
      </c>
      <c r="D358" s="115">
        <v>5</v>
      </c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>
        <v>5</v>
      </c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</row>
    <row r="359" spans="2:69" s="116" customFormat="1" ht="27.75">
      <c r="B359" s="117"/>
      <c r="C359" s="114"/>
      <c r="D359" s="115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</row>
    <row r="360" spans="2:69" s="116" customFormat="1" ht="27.75">
      <c r="B360" s="117"/>
      <c r="C360" s="114" t="s">
        <v>4</v>
      </c>
      <c r="D360" s="115">
        <v>200</v>
      </c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>
        <v>200</v>
      </c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</row>
    <row r="361" spans="2:69" s="116" customFormat="1" ht="27.75">
      <c r="B361" s="117"/>
      <c r="C361" s="114" t="s">
        <v>184</v>
      </c>
      <c r="D361" s="115">
        <v>20</v>
      </c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>
        <v>20</v>
      </c>
      <c r="AF361" s="114"/>
      <c r="AG361" s="114"/>
      <c r="AH361" s="114"/>
      <c r="AI361" s="114"/>
    </row>
    <row r="362" spans="2:69" s="116" customFormat="1" ht="27.75">
      <c r="B362" s="117" t="s">
        <v>235</v>
      </c>
      <c r="C362" s="114" t="s">
        <v>41</v>
      </c>
      <c r="D362" s="115">
        <v>100</v>
      </c>
      <c r="E362" s="114"/>
      <c r="F362" s="114"/>
      <c r="G362" s="114"/>
      <c r="H362" s="114"/>
      <c r="I362" s="114"/>
      <c r="J362" s="114"/>
      <c r="K362" s="114"/>
      <c r="L362" s="114"/>
      <c r="M362" s="114"/>
      <c r="N362" s="114">
        <v>100</v>
      </c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</row>
    <row r="363" spans="2:69" s="116" customFormat="1" ht="27.75">
      <c r="B363" s="117"/>
      <c r="C363" s="114"/>
      <c r="D363" s="115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</row>
    <row r="364" spans="2:69" s="116" customFormat="1" ht="27.75">
      <c r="B364" s="117" t="s">
        <v>480</v>
      </c>
      <c r="C364" s="114" t="s">
        <v>481</v>
      </c>
      <c r="D364" s="115">
        <v>80</v>
      </c>
      <c r="E364" s="114"/>
      <c r="F364" s="114"/>
      <c r="G364" s="114"/>
      <c r="H364" s="114"/>
      <c r="I364" s="114"/>
      <c r="J364" s="114"/>
      <c r="K364" s="114"/>
      <c r="L364" s="114">
        <v>71.2</v>
      </c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>
        <v>6</v>
      </c>
      <c r="AD364" s="114">
        <v>2.4</v>
      </c>
      <c r="AE364" s="114"/>
      <c r="AF364" s="114"/>
      <c r="AG364" s="114"/>
      <c r="AH364" s="114"/>
      <c r="AI364" s="114"/>
      <c r="AK364" s="116">
        <v>0.44</v>
      </c>
      <c r="AM364" s="116">
        <v>0.12</v>
      </c>
    </row>
    <row r="365" spans="2:69" s="116" customFormat="1" ht="27.75">
      <c r="B365" s="117" t="s">
        <v>236</v>
      </c>
      <c r="C365" s="114" t="s">
        <v>505</v>
      </c>
      <c r="D365" s="115">
        <v>250</v>
      </c>
      <c r="E365" s="114"/>
      <c r="F365" s="114"/>
      <c r="G365" s="114"/>
      <c r="H365" s="114"/>
      <c r="I365" s="114"/>
      <c r="J365" s="114">
        <v>20</v>
      </c>
      <c r="K365" s="114">
        <v>62.5</v>
      </c>
      <c r="L365" s="114">
        <v>22.5</v>
      </c>
      <c r="M365" s="114"/>
      <c r="N365" s="114"/>
      <c r="O365" s="114"/>
      <c r="P365" s="114"/>
      <c r="Q365" s="114"/>
      <c r="R365" s="114"/>
      <c r="S365" s="114"/>
      <c r="T365" s="114"/>
      <c r="U365" s="114"/>
      <c r="V365" s="114">
        <v>5</v>
      </c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K365" s="116">
        <v>1</v>
      </c>
      <c r="AN365" s="116">
        <v>0.01</v>
      </c>
    </row>
    <row r="366" spans="2:69" s="116" customFormat="1" ht="27.75">
      <c r="B366" s="117" t="s">
        <v>237</v>
      </c>
      <c r="C366" s="114" t="s">
        <v>392</v>
      </c>
      <c r="D366" s="115">
        <v>80</v>
      </c>
      <c r="E366" s="114">
        <v>22.4</v>
      </c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>
        <v>59.2</v>
      </c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>
        <v>3.2</v>
      </c>
      <c r="AD366" s="114"/>
      <c r="AE366" s="114"/>
      <c r="AF366" s="114"/>
      <c r="AG366" s="114"/>
      <c r="AH366" s="114"/>
      <c r="AI366" s="114"/>
      <c r="AK366" s="116">
        <v>0.32</v>
      </c>
    </row>
    <row r="367" spans="2:69" s="116" customFormat="1" ht="27.75">
      <c r="B367" s="117" t="s">
        <v>403</v>
      </c>
      <c r="C367" s="114" t="s">
        <v>402</v>
      </c>
      <c r="D367" s="115">
        <v>150</v>
      </c>
      <c r="E367" s="114"/>
      <c r="F367" s="114"/>
      <c r="G367" s="114"/>
      <c r="H367" s="114"/>
      <c r="I367" s="114"/>
      <c r="J367" s="114"/>
      <c r="K367" s="114">
        <v>180</v>
      </c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>
        <v>5.7</v>
      </c>
      <c r="Y367" s="114"/>
      <c r="Z367" s="114"/>
      <c r="AA367" s="114"/>
      <c r="AB367" s="114"/>
      <c r="AC367" s="114">
        <v>1.95</v>
      </c>
      <c r="AD367" s="114"/>
      <c r="AE367" s="114"/>
      <c r="AF367" s="114"/>
      <c r="AG367" s="114"/>
      <c r="AH367" s="114"/>
      <c r="AI367" s="114"/>
    </row>
    <row r="368" spans="2:69" s="116" customFormat="1" ht="27.75">
      <c r="B368" s="117" t="s">
        <v>388</v>
      </c>
      <c r="C368" s="118" t="s">
        <v>465</v>
      </c>
      <c r="D368" s="115">
        <v>200</v>
      </c>
      <c r="E368" s="114"/>
      <c r="F368" s="114"/>
      <c r="G368" s="114"/>
      <c r="H368" s="114"/>
      <c r="I368" s="114"/>
      <c r="J368" s="114"/>
      <c r="K368" s="114"/>
      <c r="L368" s="114"/>
      <c r="M368" s="114"/>
      <c r="N368" s="114">
        <v>40</v>
      </c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>
        <v>15</v>
      </c>
      <c r="AE368" s="114"/>
      <c r="AF368" s="114"/>
      <c r="AG368" s="114"/>
      <c r="AH368" s="114"/>
      <c r="AI368" s="114"/>
      <c r="AL368" s="116">
        <v>0.2</v>
      </c>
    </row>
    <row r="369" spans="2:40" s="116" customFormat="1" ht="27.75">
      <c r="B369" s="117"/>
      <c r="C369" s="118" t="s">
        <v>39</v>
      </c>
      <c r="D369" s="115">
        <v>60</v>
      </c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</row>
    <row r="370" spans="2:40" s="116" customFormat="1" ht="27.75">
      <c r="B370" s="117"/>
      <c r="C370" s="118"/>
      <c r="D370" s="115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</row>
    <row r="371" spans="2:40" s="116" customFormat="1" ht="27.75">
      <c r="B371" s="117"/>
      <c r="C371" s="118"/>
      <c r="D371" s="115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</row>
    <row r="372" spans="2:40" s="116" customFormat="1" ht="27.75">
      <c r="B372" s="117" t="s">
        <v>278</v>
      </c>
      <c r="C372" s="114" t="s">
        <v>279</v>
      </c>
      <c r="D372" s="115">
        <v>90</v>
      </c>
      <c r="E372" s="114">
        <v>12.86</v>
      </c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>
        <v>63</v>
      </c>
      <c r="R372" s="114"/>
      <c r="S372" s="114"/>
      <c r="T372" s="114"/>
      <c r="U372" s="114">
        <v>20.57</v>
      </c>
      <c r="V372" s="114"/>
      <c r="W372" s="114"/>
      <c r="X372" s="114"/>
      <c r="Y372" s="114"/>
      <c r="Z372" s="114">
        <v>9</v>
      </c>
      <c r="AA372" s="114"/>
      <c r="AB372" s="114"/>
      <c r="AC372" s="114">
        <v>2.57</v>
      </c>
      <c r="AD372" s="114"/>
      <c r="AE372" s="114"/>
      <c r="AF372" s="114"/>
      <c r="AG372" s="114"/>
      <c r="AH372" s="114"/>
      <c r="AI372" s="114"/>
      <c r="AK372" s="116">
        <v>0.64</v>
      </c>
    </row>
    <row r="373" spans="2:40" s="116" customFormat="1" ht="27.75">
      <c r="B373" s="117" t="s">
        <v>239</v>
      </c>
      <c r="C373" s="114" t="s">
        <v>369</v>
      </c>
      <c r="D373" s="115">
        <v>200</v>
      </c>
      <c r="E373" s="114"/>
      <c r="F373" s="114">
        <v>2.4</v>
      </c>
      <c r="G373" s="114"/>
      <c r="H373" s="114"/>
      <c r="I373" s="114"/>
      <c r="J373" s="114"/>
      <c r="K373" s="114"/>
      <c r="L373" s="114">
        <v>241.2</v>
      </c>
      <c r="M373" s="114">
        <v>4.8</v>
      </c>
      <c r="N373" s="114"/>
      <c r="O373" s="114"/>
      <c r="P373" s="114"/>
      <c r="Q373" s="114"/>
      <c r="R373" s="114"/>
      <c r="S373" s="114"/>
      <c r="T373" s="114"/>
      <c r="U373" s="114"/>
      <c r="V373" s="114">
        <v>7</v>
      </c>
      <c r="W373" s="114"/>
      <c r="X373" s="114"/>
      <c r="Y373" s="114"/>
      <c r="Z373" s="114"/>
      <c r="AA373" s="114"/>
      <c r="AB373" s="114"/>
      <c r="AC373" s="114"/>
      <c r="AD373" s="114">
        <v>6</v>
      </c>
      <c r="AE373" s="114"/>
      <c r="AF373" s="114"/>
      <c r="AG373" s="114"/>
      <c r="AH373" s="114"/>
      <c r="AI373" s="114"/>
      <c r="AK373" s="116">
        <v>1.2</v>
      </c>
      <c r="AM373" s="116">
        <v>0.18</v>
      </c>
      <c r="AN373" s="116">
        <v>0.02</v>
      </c>
    </row>
    <row r="374" spans="2:40" s="116" customFormat="1" ht="27.75">
      <c r="B374" s="117" t="s">
        <v>444</v>
      </c>
      <c r="C374" s="114" t="s">
        <v>445</v>
      </c>
      <c r="D374" s="115" t="s">
        <v>446</v>
      </c>
      <c r="E374" s="114"/>
      <c r="F374" s="114"/>
      <c r="G374" s="114"/>
      <c r="H374" s="114"/>
      <c r="I374" s="114"/>
      <c r="J374" s="114"/>
      <c r="K374" s="114"/>
      <c r="L374" s="114"/>
      <c r="M374" s="114"/>
      <c r="N374" s="114">
        <v>7</v>
      </c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>
        <v>13</v>
      </c>
      <c r="AE374" s="114"/>
      <c r="AF374" s="114"/>
      <c r="AG374" s="114">
        <v>1</v>
      </c>
      <c r="AH374" s="114"/>
      <c r="AI374" s="114"/>
    </row>
    <row r="375" spans="2:40" s="116" customFormat="1" ht="27.75">
      <c r="B375" s="117"/>
      <c r="C375" s="114" t="s">
        <v>39</v>
      </c>
      <c r="D375" s="115">
        <v>45</v>
      </c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</row>
    <row r="376" spans="2:40" s="116" customFormat="1" ht="27.75">
      <c r="B376" s="117"/>
      <c r="C376" s="114" t="s">
        <v>31</v>
      </c>
      <c r="D376" s="115">
        <v>30</v>
      </c>
      <c r="E376" s="115">
        <v>30</v>
      </c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</row>
    <row r="377" spans="2:40" s="116" customFormat="1" ht="27.75">
      <c r="B377" s="117"/>
      <c r="C377" s="118"/>
      <c r="D377" s="115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</row>
    <row r="378" spans="2:40" s="116" customFormat="1" ht="27.75">
      <c r="B378" s="117"/>
      <c r="C378" s="114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</row>
    <row r="379" spans="2:40" s="116" customFormat="1" ht="27.75">
      <c r="B379" s="117" t="s">
        <v>234</v>
      </c>
      <c r="C379" s="114" t="s">
        <v>48</v>
      </c>
      <c r="D379" s="115">
        <v>180</v>
      </c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>
        <v>180</v>
      </c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</row>
    <row r="380" spans="2:40" s="116" customFormat="1" ht="27.75">
      <c r="B380" s="117"/>
      <c r="C380" s="114" t="s">
        <v>31</v>
      </c>
      <c r="D380" s="115">
        <v>40</v>
      </c>
      <c r="E380" s="114">
        <v>40</v>
      </c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</row>
    <row r="381" spans="2:40" s="116" customFormat="1" ht="27.75">
      <c r="B381" s="119"/>
      <c r="C381" s="114" t="s">
        <v>35</v>
      </c>
      <c r="D381" s="115">
        <v>15</v>
      </c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  <c r="AB381" s="115"/>
      <c r="AC381" s="115"/>
      <c r="AD381" s="115"/>
      <c r="AE381" s="115"/>
      <c r="AF381" s="115"/>
      <c r="AG381" s="115"/>
      <c r="AH381" s="115"/>
      <c r="AI381" s="115"/>
    </row>
    <row r="382" spans="2:40" ht="26.25">
      <c r="B382" s="110"/>
      <c r="C382" s="120" t="s">
        <v>138</v>
      </c>
      <c r="D382" s="121">
        <f>D369+D375</f>
        <v>105</v>
      </c>
      <c r="E382" s="121">
        <f t="shared" ref="E382:AI382" si="11">SUM(E354:E381)</f>
        <v>145.26</v>
      </c>
      <c r="F382" s="121">
        <f t="shared" si="11"/>
        <v>2.4</v>
      </c>
      <c r="G382" s="121">
        <f t="shared" si="11"/>
        <v>0</v>
      </c>
      <c r="H382" s="121">
        <f t="shared" si="11"/>
        <v>0</v>
      </c>
      <c r="I382" s="121">
        <f t="shared" si="11"/>
        <v>35.479999999999997</v>
      </c>
      <c r="J382" s="121">
        <f t="shared" si="11"/>
        <v>20</v>
      </c>
      <c r="K382" s="121">
        <f t="shared" si="11"/>
        <v>242.5</v>
      </c>
      <c r="L382" s="121">
        <f t="shared" si="11"/>
        <v>334.9</v>
      </c>
      <c r="M382" s="121">
        <f t="shared" si="11"/>
        <v>4.8</v>
      </c>
      <c r="N382" s="121">
        <f t="shared" si="11"/>
        <v>147</v>
      </c>
      <c r="O382" s="121">
        <f t="shared" si="11"/>
        <v>0</v>
      </c>
      <c r="P382" s="121">
        <f t="shared" si="11"/>
        <v>200</v>
      </c>
      <c r="Q382" s="121">
        <f t="shared" si="11"/>
        <v>122.2</v>
      </c>
      <c r="R382" s="121">
        <f t="shared" si="11"/>
        <v>0</v>
      </c>
      <c r="S382" s="121">
        <f t="shared" si="11"/>
        <v>0</v>
      </c>
      <c r="T382" s="121">
        <f t="shared" si="11"/>
        <v>0</v>
      </c>
      <c r="U382" s="121">
        <f t="shared" si="11"/>
        <v>348.52</v>
      </c>
      <c r="V382" s="121">
        <f t="shared" si="11"/>
        <v>18.670000000000002</v>
      </c>
      <c r="W382" s="121">
        <f t="shared" si="11"/>
        <v>0</v>
      </c>
      <c r="X382" s="121">
        <f t="shared" si="11"/>
        <v>5.7</v>
      </c>
      <c r="Y382" s="121">
        <f t="shared" si="11"/>
        <v>0</v>
      </c>
      <c r="Z382" s="121">
        <f t="shared" si="11"/>
        <v>89</v>
      </c>
      <c r="AA382" s="121">
        <f t="shared" si="11"/>
        <v>0</v>
      </c>
      <c r="AB382" s="121">
        <f t="shared" si="11"/>
        <v>0</v>
      </c>
      <c r="AC382" s="121">
        <f t="shared" si="11"/>
        <v>18.72</v>
      </c>
      <c r="AD382" s="121">
        <f t="shared" si="11"/>
        <v>55.15</v>
      </c>
      <c r="AE382" s="121">
        <f t="shared" si="11"/>
        <v>20</v>
      </c>
      <c r="AF382" s="121">
        <f t="shared" si="11"/>
        <v>0</v>
      </c>
      <c r="AG382" s="121">
        <f t="shared" si="11"/>
        <v>1</v>
      </c>
      <c r="AH382" s="121">
        <f t="shared" si="11"/>
        <v>8</v>
      </c>
      <c r="AI382" s="121">
        <f t="shared" si="11"/>
        <v>0</v>
      </c>
    </row>
    <row r="383" spans="2:40" ht="26.25">
      <c r="B383" s="105"/>
      <c r="C383" s="105"/>
      <c r="D383" s="105"/>
      <c r="E383" s="105"/>
      <c r="F383" s="105" t="s">
        <v>288</v>
      </c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</row>
    <row r="384" spans="2:40" ht="26.25">
      <c r="B384" s="110" t="s">
        <v>73</v>
      </c>
      <c r="C384" s="110" t="s">
        <v>74</v>
      </c>
      <c r="D384" s="110" t="s">
        <v>75</v>
      </c>
      <c r="E384" s="110"/>
      <c r="F384" s="110"/>
      <c r="G384" s="110" t="s">
        <v>76</v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  <c r="AA384" s="110"/>
      <c r="AB384" s="110"/>
      <c r="AC384" s="110"/>
      <c r="AD384" s="110"/>
      <c r="AE384" s="110"/>
      <c r="AF384" s="110"/>
      <c r="AG384" s="110"/>
      <c r="AH384" s="110"/>
      <c r="AI384" s="110"/>
    </row>
    <row r="385" spans="2:40" ht="26.25">
      <c r="B385" s="111" t="s">
        <v>77</v>
      </c>
      <c r="C385" s="112" t="s">
        <v>78</v>
      </c>
      <c r="D385" s="110" t="s">
        <v>79</v>
      </c>
      <c r="E385" s="110" t="s">
        <v>80</v>
      </c>
      <c r="F385" s="110" t="s">
        <v>81</v>
      </c>
      <c r="G385" s="110" t="s">
        <v>82</v>
      </c>
      <c r="H385" s="110" t="s">
        <v>83</v>
      </c>
      <c r="I385" s="110" t="s">
        <v>84</v>
      </c>
      <c r="J385" s="110" t="s">
        <v>85</v>
      </c>
      <c r="K385" s="110" t="s">
        <v>86</v>
      </c>
      <c r="L385" s="110" t="s">
        <v>87</v>
      </c>
      <c r="M385" s="110" t="s">
        <v>88</v>
      </c>
      <c r="N385" s="110" t="s">
        <v>41</v>
      </c>
      <c r="O385" s="110" t="s">
        <v>89</v>
      </c>
      <c r="P385" s="110" t="s">
        <v>90</v>
      </c>
      <c r="Q385" s="110" t="s">
        <v>91</v>
      </c>
      <c r="R385" s="110" t="s">
        <v>92</v>
      </c>
      <c r="S385" s="110" t="s">
        <v>93</v>
      </c>
      <c r="T385" s="110" t="s">
        <v>94</v>
      </c>
      <c r="U385" s="110" t="s">
        <v>95</v>
      </c>
      <c r="V385" s="110" t="s">
        <v>96</v>
      </c>
      <c r="W385" s="110" t="s">
        <v>97</v>
      </c>
      <c r="X385" s="110" t="s">
        <v>98</v>
      </c>
      <c r="Y385" s="110" t="s">
        <v>99</v>
      </c>
      <c r="Z385" s="110" t="s">
        <v>100</v>
      </c>
      <c r="AA385" s="110" t="s">
        <v>101</v>
      </c>
      <c r="AB385" s="110" t="s">
        <v>102</v>
      </c>
      <c r="AC385" s="110" t="s">
        <v>103</v>
      </c>
      <c r="AD385" s="110" t="s">
        <v>104</v>
      </c>
      <c r="AE385" s="110" t="s">
        <v>136</v>
      </c>
      <c r="AF385" s="110" t="s">
        <v>105</v>
      </c>
      <c r="AG385" s="110" t="s">
        <v>106</v>
      </c>
      <c r="AH385" s="110" t="s">
        <v>107</v>
      </c>
      <c r="AI385" s="110" t="s">
        <v>108</v>
      </c>
    </row>
    <row r="386" spans="2:40" s="116" customFormat="1" ht="27.75">
      <c r="B386" s="117" t="s">
        <v>287</v>
      </c>
      <c r="C386" s="114" t="s">
        <v>67</v>
      </c>
      <c r="D386" s="115" t="s">
        <v>213</v>
      </c>
      <c r="E386" s="114"/>
      <c r="F386" s="114">
        <v>19.8</v>
      </c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>
        <v>140.4</v>
      </c>
      <c r="X386" s="114"/>
      <c r="Y386" s="114"/>
      <c r="Z386" s="114">
        <v>10.26</v>
      </c>
      <c r="AA386" s="114"/>
      <c r="AB386" s="114"/>
      <c r="AC386" s="114"/>
      <c r="AD386" s="114">
        <v>28.26</v>
      </c>
      <c r="AE386" s="114"/>
      <c r="AF386" s="114"/>
      <c r="AG386" s="114"/>
      <c r="AH386" s="114"/>
      <c r="AI386" s="114"/>
      <c r="AK386" s="116">
        <v>0.72</v>
      </c>
    </row>
    <row r="387" spans="2:40" s="116" customFormat="1" ht="27.75">
      <c r="B387" s="117" t="s">
        <v>388</v>
      </c>
      <c r="C387" s="114" t="s">
        <v>439</v>
      </c>
      <c r="D387" s="115">
        <v>200</v>
      </c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>
        <v>150</v>
      </c>
      <c r="V387" s="114"/>
      <c r="W387" s="114"/>
      <c r="X387" s="114"/>
      <c r="Y387" s="114"/>
      <c r="Z387" s="114"/>
      <c r="AA387" s="114"/>
      <c r="AB387" s="114"/>
      <c r="AC387" s="114"/>
      <c r="AD387" s="114">
        <v>13</v>
      </c>
      <c r="AE387" s="114"/>
      <c r="AF387" s="114"/>
      <c r="AG387" s="114"/>
      <c r="AH387" s="114"/>
      <c r="AI387" s="114">
        <v>4</v>
      </c>
    </row>
    <row r="388" spans="2:40" s="116" customFormat="1" ht="27.75">
      <c r="B388" s="117"/>
      <c r="C388" s="114" t="s">
        <v>31</v>
      </c>
      <c r="D388" s="115">
        <v>30</v>
      </c>
      <c r="E388" s="114">
        <v>30</v>
      </c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</row>
    <row r="389" spans="2:40" s="116" customFormat="1" ht="27.75">
      <c r="B389" s="117" t="s">
        <v>246</v>
      </c>
      <c r="C389" s="114" t="s">
        <v>137</v>
      </c>
      <c r="D389" s="115">
        <v>5</v>
      </c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>
        <v>5</v>
      </c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</row>
    <row r="390" spans="2:40" s="116" customFormat="1" ht="27.75">
      <c r="B390" s="117"/>
      <c r="C390" s="114"/>
      <c r="D390" s="115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</row>
    <row r="391" spans="2:40" s="116" customFormat="1" ht="27.75">
      <c r="B391" s="117" t="s">
        <v>234</v>
      </c>
      <c r="C391" s="114" t="s">
        <v>53</v>
      </c>
      <c r="D391" s="115">
        <v>200</v>
      </c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>
        <v>200</v>
      </c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</row>
    <row r="392" spans="2:40" s="116" customFormat="1" ht="27.75">
      <c r="B392" s="117" t="s">
        <v>388</v>
      </c>
      <c r="C392" s="114" t="s">
        <v>431</v>
      </c>
      <c r="D392" s="115">
        <v>100</v>
      </c>
      <c r="E392" s="114">
        <v>2.5</v>
      </c>
      <c r="F392" s="114">
        <v>22</v>
      </c>
      <c r="G392" s="114"/>
      <c r="H392" s="114"/>
      <c r="I392" s="114"/>
      <c r="J392" s="114"/>
      <c r="K392" s="114"/>
      <c r="L392" s="114"/>
      <c r="M392" s="114"/>
      <c r="N392" s="114">
        <v>50</v>
      </c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>
        <v>26</v>
      </c>
      <c r="AA392" s="114"/>
      <c r="AB392" s="114"/>
      <c r="AC392" s="114">
        <v>2.5</v>
      </c>
      <c r="AD392" s="114">
        <v>26.8</v>
      </c>
      <c r="AE392" s="114"/>
      <c r="AF392" s="114"/>
      <c r="AG392" s="114"/>
      <c r="AH392" s="114"/>
      <c r="AI392" s="114"/>
    </row>
    <row r="393" spans="2:40" s="116" customFormat="1" ht="27.75">
      <c r="B393" s="117"/>
      <c r="C393" s="114"/>
      <c r="D393" s="115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</row>
    <row r="394" spans="2:40" s="116" customFormat="1" ht="27.75">
      <c r="B394" s="117"/>
      <c r="C394" s="114" t="s">
        <v>464</v>
      </c>
      <c r="D394" s="115">
        <v>50</v>
      </c>
      <c r="E394" s="114"/>
      <c r="F394" s="114"/>
      <c r="G394" s="114"/>
      <c r="H394" s="114"/>
      <c r="I394" s="114"/>
      <c r="J394" s="114"/>
      <c r="K394" s="114"/>
      <c r="L394" s="114">
        <v>50</v>
      </c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</row>
    <row r="395" spans="2:40" s="116" customFormat="1" ht="27.75">
      <c r="B395" s="117" t="s">
        <v>248</v>
      </c>
      <c r="C395" s="114" t="s">
        <v>501</v>
      </c>
      <c r="D395" s="115">
        <v>250</v>
      </c>
      <c r="E395" s="114"/>
      <c r="F395" s="114"/>
      <c r="G395" s="114"/>
      <c r="H395" s="114"/>
      <c r="I395" s="114"/>
      <c r="J395" s="114"/>
      <c r="K395" s="114">
        <v>20</v>
      </c>
      <c r="L395" s="114">
        <v>82.5</v>
      </c>
      <c r="M395" s="114">
        <v>3</v>
      </c>
      <c r="N395" s="114"/>
      <c r="O395" s="114"/>
      <c r="P395" s="114"/>
      <c r="Q395" s="114"/>
      <c r="R395" s="114"/>
      <c r="S395" s="114"/>
      <c r="T395" s="114"/>
      <c r="U395" s="114"/>
      <c r="V395" s="114">
        <v>5</v>
      </c>
      <c r="W395" s="114"/>
      <c r="X395" s="114"/>
      <c r="Y395" s="114"/>
      <c r="Z395" s="114"/>
      <c r="AA395" s="114"/>
      <c r="AB395" s="114"/>
      <c r="AC395" s="114"/>
      <c r="AD395" s="114">
        <v>2.5</v>
      </c>
      <c r="AE395" s="114"/>
      <c r="AF395" s="114"/>
      <c r="AG395" s="114"/>
      <c r="AH395" s="114"/>
      <c r="AI395" s="114"/>
      <c r="AK395" s="116">
        <v>1</v>
      </c>
      <c r="AM395" s="116">
        <v>0.13</v>
      </c>
      <c r="AN395" s="116">
        <v>0.01</v>
      </c>
    </row>
    <row r="396" spans="2:40" s="116" customFormat="1" ht="27.75">
      <c r="B396" s="117"/>
      <c r="C396" s="118" t="s">
        <v>249</v>
      </c>
      <c r="D396" s="115">
        <v>5</v>
      </c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>
        <v>5</v>
      </c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</row>
    <row r="397" spans="2:40" s="116" customFormat="1" ht="27.75">
      <c r="B397" s="117" t="s">
        <v>417</v>
      </c>
      <c r="C397" s="118" t="s">
        <v>511</v>
      </c>
      <c r="D397" s="115" t="s">
        <v>508</v>
      </c>
      <c r="E397" s="114"/>
      <c r="F397" s="114">
        <v>3.9</v>
      </c>
      <c r="G397" s="114"/>
      <c r="H397" s="114"/>
      <c r="I397" s="114"/>
      <c r="J397" s="114"/>
      <c r="K397" s="114">
        <v>173.3</v>
      </c>
      <c r="L397" s="114">
        <v>15.3</v>
      </c>
      <c r="M397" s="114"/>
      <c r="N397" s="114"/>
      <c r="O397" s="114"/>
      <c r="P397" s="114"/>
      <c r="Q397" s="114">
        <v>56.9</v>
      </c>
      <c r="R397" s="114"/>
      <c r="S397" s="114"/>
      <c r="T397" s="114"/>
      <c r="U397" s="114"/>
      <c r="V397" s="114">
        <v>8</v>
      </c>
      <c r="W397" s="114"/>
      <c r="X397" s="114"/>
      <c r="Y397" s="114"/>
      <c r="Z397" s="114"/>
      <c r="AA397" s="114"/>
      <c r="AB397" s="114"/>
      <c r="AC397" s="114">
        <v>6.7</v>
      </c>
      <c r="AD397" s="114"/>
      <c r="AE397" s="114"/>
      <c r="AF397" s="114"/>
      <c r="AG397" s="114"/>
      <c r="AH397" s="114"/>
      <c r="AI397" s="114"/>
      <c r="AK397" s="116">
        <v>2.2999999999999998</v>
      </c>
    </row>
    <row r="398" spans="2:40" s="116" customFormat="1" ht="27.75">
      <c r="B398" s="117" t="s">
        <v>242</v>
      </c>
      <c r="C398" s="118" t="s">
        <v>243</v>
      </c>
      <c r="D398" s="115">
        <v>200</v>
      </c>
      <c r="E398" s="114"/>
      <c r="F398" s="114"/>
      <c r="G398" s="114">
        <v>10</v>
      </c>
      <c r="H398" s="114"/>
      <c r="I398" s="114"/>
      <c r="J398" s="114"/>
      <c r="K398" s="114"/>
      <c r="L398" s="114"/>
      <c r="M398" s="114"/>
      <c r="N398" s="114"/>
      <c r="O398" s="114"/>
      <c r="P398" s="114">
        <v>60</v>
      </c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>
        <v>16</v>
      </c>
      <c r="AE398" s="114"/>
      <c r="AF398" s="114"/>
      <c r="AG398" s="114"/>
      <c r="AH398" s="114"/>
      <c r="AI398" s="114"/>
    </row>
    <row r="399" spans="2:40" s="116" customFormat="1" ht="27.75">
      <c r="B399" s="117"/>
      <c r="C399" s="118" t="s">
        <v>39</v>
      </c>
      <c r="D399" s="115">
        <v>60</v>
      </c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</row>
    <row r="400" spans="2:40" s="116" customFormat="1" ht="27.75">
      <c r="B400" s="117" t="s">
        <v>235</v>
      </c>
      <c r="C400" s="118" t="s">
        <v>41</v>
      </c>
      <c r="D400" s="115">
        <v>130</v>
      </c>
      <c r="E400" s="114"/>
      <c r="F400" s="114"/>
      <c r="G400" s="114"/>
      <c r="H400" s="114"/>
      <c r="I400" s="114"/>
      <c r="J400" s="114"/>
      <c r="K400" s="114"/>
      <c r="L400" s="114"/>
      <c r="M400" s="114"/>
      <c r="N400" s="114">
        <v>130</v>
      </c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</row>
    <row r="401" spans="2:37" s="116" customFormat="1" ht="27.75">
      <c r="B401" s="117"/>
      <c r="C401" s="118"/>
      <c r="D401" s="115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</row>
    <row r="402" spans="2:37" s="116" customFormat="1" ht="27.75">
      <c r="B402" s="117" t="s">
        <v>237</v>
      </c>
      <c r="C402" s="118" t="s">
        <v>238</v>
      </c>
      <c r="D402" s="115">
        <v>90</v>
      </c>
      <c r="E402" s="114">
        <v>25.2</v>
      </c>
      <c r="F402" s="114"/>
      <c r="G402" s="114"/>
      <c r="H402" s="114"/>
      <c r="I402" s="115"/>
      <c r="J402" s="114"/>
      <c r="K402" s="114"/>
      <c r="L402" s="114"/>
      <c r="M402" s="114"/>
      <c r="N402" s="114"/>
      <c r="O402" s="114"/>
      <c r="P402" s="114"/>
      <c r="Q402" s="114">
        <v>66.599999999999994</v>
      </c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>
        <v>3.6</v>
      </c>
      <c r="AD402" s="114"/>
      <c r="AE402" s="114"/>
      <c r="AF402" s="114"/>
      <c r="AG402" s="114"/>
      <c r="AH402" s="114"/>
      <c r="AI402" s="114"/>
      <c r="AK402" s="116">
        <v>0.36</v>
      </c>
    </row>
    <row r="403" spans="2:37" s="116" customFormat="1" ht="27.75">
      <c r="B403" s="114" t="s">
        <v>251</v>
      </c>
      <c r="C403" s="114" t="s">
        <v>282</v>
      </c>
      <c r="D403" s="115">
        <v>150</v>
      </c>
      <c r="E403" s="114"/>
      <c r="F403" s="114"/>
      <c r="G403" s="114"/>
      <c r="H403" s="114"/>
      <c r="I403" s="114">
        <v>32.299999999999997</v>
      </c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>
        <v>5.25</v>
      </c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K403" s="116">
        <v>1.5</v>
      </c>
    </row>
    <row r="404" spans="2:37" s="116" customFormat="1" ht="27.75">
      <c r="B404" s="117" t="s">
        <v>286</v>
      </c>
      <c r="C404" s="118" t="s">
        <v>49</v>
      </c>
      <c r="D404" s="115">
        <v>200</v>
      </c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>
        <v>50</v>
      </c>
      <c r="V404" s="114"/>
      <c r="W404" s="114"/>
      <c r="X404" s="114"/>
      <c r="Y404" s="114"/>
      <c r="Z404" s="114"/>
      <c r="AA404" s="114"/>
      <c r="AB404" s="114"/>
      <c r="AC404" s="114"/>
      <c r="AD404" s="114">
        <v>10</v>
      </c>
      <c r="AE404" s="114"/>
      <c r="AF404" s="114"/>
      <c r="AG404" s="114">
        <v>1</v>
      </c>
      <c r="AH404" s="114"/>
      <c r="AI404" s="114"/>
    </row>
    <row r="405" spans="2:37" s="116" customFormat="1" ht="27.75">
      <c r="B405" s="117"/>
      <c r="C405" s="114" t="s">
        <v>39</v>
      </c>
      <c r="D405" s="115">
        <v>45</v>
      </c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</row>
    <row r="406" spans="2:37" s="116" customFormat="1" ht="27.75">
      <c r="B406" s="117"/>
      <c r="C406" s="114" t="s">
        <v>31</v>
      </c>
      <c r="D406" s="115">
        <v>30</v>
      </c>
      <c r="E406" s="114">
        <v>30</v>
      </c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</row>
    <row r="407" spans="2:37" s="116" customFormat="1" ht="27.75">
      <c r="B407" s="117"/>
      <c r="C407" s="114"/>
      <c r="D407" s="115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</row>
    <row r="408" spans="2:37" s="116" customFormat="1" ht="27.75">
      <c r="B408" s="117" t="s">
        <v>234</v>
      </c>
      <c r="C408" s="114" t="s">
        <v>48</v>
      </c>
      <c r="D408" s="115">
        <v>180</v>
      </c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>
        <v>180</v>
      </c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</row>
    <row r="409" spans="2:37" s="116" customFormat="1" ht="27.75">
      <c r="B409" s="117"/>
      <c r="C409" s="114" t="s">
        <v>31</v>
      </c>
      <c r="D409" s="115">
        <v>40</v>
      </c>
      <c r="E409" s="114">
        <v>40</v>
      </c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</row>
    <row r="410" spans="2:37" s="116" customFormat="1" ht="27.75">
      <c r="B410" s="119"/>
      <c r="C410" s="114" t="s">
        <v>35</v>
      </c>
      <c r="D410" s="115">
        <v>15</v>
      </c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</row>
    <row r="411" spans="2:37" ht="26.25">
      <c r="B411" s="110"/>
      <c r="C411" s="120" t="s">
        <v>138</v>
      </c>
      <c r="D411" s="121">
        <f>D399+D405</f>
        <v>105</v>
      </c>
      <c r="E411" s="121">
        <f t="shared" ref="E411:AI411" si="12">SUM(E386:E410)</f>
        <v>127.7</v>
      </c>
      <c r="F411" s="121">
        <f t="shared" si="12"/>
        <v>45.699999999999996</v>
      </c>
      <c r="G411" s="121">
        <f t="shared" si="12"/>
        <v>10</v>
      </c>
      <c r="H411" s="121">
        <f t="shared" si="12"/>
        <v>0</v>
      </c>
      <c r="I411" s="121">
        <f t="shared" si="12"/>
        <v>32.299999999999997</v>
      </c>
      <c r="J411" s="121">
        <f t="shared" si="12"/>
        <v>0</v>
      </c>
      <c r="K411" s="121">
        <f t="shared" si="12"/>
        <v>193.3</v>
      </c>
      <c r="L411" s="121">
        <f t="shared" si="12"/>
        <v>147.80000000000001</v>
      </c>
      <c r="M411" s="121">
        <f t="shared" si="12"/>
        <v>3</v>
      </c>
      <c r="N411" s="121">
        <f t="shared" si="12"/>
        <v>180</v>
      </c>
      <c r="O411" s="121">
        <f t="shared" si="12"/>
        <v>0</v>
      </c>
      <c r="P411" s="121">
        <f t="shared" si="12"/>
        <v>60</v>
      </c>
      <c r="Q411" s="121">
        <f t="shared" si="12"/>
        <v>123.5</v>
      </c>
      <c r="R411" s="121">
        <f t="shared" si="12"/>
        <v>0</v>
      </c>
      <c r="S411" s="121">
        <f t="shared" si="12"/>
        <v>0</v>
      </c>
      <c r="T411" s="121">
        <f t="shared" si="12"/>
        <v>0</v>
      </c>
      <c r="U411" s="121">
        <f t="shared" si="12"/>
        <v>580</v>
      </c>
      <c r="V411" s="121">
        <f t="shared" si="12"/>
        <v>23.25</v>
      </c>
      <c r="W411" s="121">
        <f t="shared" si="12"/>
        <v>140.4</v>
      </c>
      <c r="X411" s="121">
        <f t="shared" si="12"/>
        <v>5</v>
      </c>
      <c r="Y411" s="121">
        <f t="shared" si="12"/>
        <v>0</v>
      </c>
      <c r="Z411" s="121">
        <f t="shared" si="12"/>
        <v>36.26</v>
      </c>
      <c r="AA411" s="121">
        <f t="shared" si="12"/>
        <v>0</v>
      </c>
      <c r="AB411" s="121">
        <f t="shared" si="12"/>
        <v>0</v>
      </c>
      <c r="AC411" s="121">
        <f t="shared" si="12"/>
        <v>12.799999999999999</v>
      </c>
      <c r="AD411" s="121">
        <f t="shared" si="12"/>
        <v>96.56</v>
      </c>
      <c r="AE411" s="121">
        <f t="shared" si="12"/>
        <v>0</v>
      </c>
      <c r="AF411" s="121">
        <f t="shared" si="12"/>
        <v>0</v>
      </c>
      <c r="AG411" s="121">
        <f t="shared" si="12"/>
        <v>1</v>
      </c>
      <c r="AH411" s="121">
        <f t="shared" si="12"/>
        <v>0</v>
      </c>
      <c r="AI411" s="121">
        <f t="shared" si="12"/>
        <v>4</v>
      </c>
    </row>
    <row r="412" spans="2:37" ht="26.25">
      <c r="B412" s="105"/>
      <c r="C412" s="105"/>
      <c r="D412" s="105"/>
      <c r="E412" s="105"/>
      <c r="F412" s="105" t="s">
        <v>300</v>
      </c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</row>
    <row r="413" spans="2:37" ht="26.25">
      <c r="B413" s="110" t="s">
        <v>73</v>
      </c>
      <c r="C413" s="110" t="s">
        <v>74</v>
      </c>
      <c r="D413" s="110" t="s">
        <v>75</v>
      </c>
      <c r="E413" s="110"/>
      <c r="F413" s="110"/>
      <c r="G413" s="110" t="s">
        <v>76</v>
      </c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0"/>
      <c r="AE413" s="110"/>
      <c r="AF413" s="110"/>
      <c r="AG413" s="110"/>
      <c r="AH413" s="110"/>
      <c r="AI413" s="110"/>
    </row>
    <row r="414" spans="2:37" ht="26.25">
      <c r="B414" s="111" t="s">
        <v>77</v>
      </c>
      <c r="C414" s="112" t="s">
        <v>78</v>
      </c>
      <c r="D414" s="110" t="s">
        <v>79</v>
      </c>
      <c r="E414" s="110" t="s">
        <v>80</v>
      </c>
      <c r="F414" s="110" t="s">
        <v>81</v>
      </c>
      <c r="G414" s="110" t="s">
        <v>82</v>
      </c>
      <c r="H414" s="110" t="s">
        <v>83</v>
      </c>
      <c r="I414" s="110" t="s">
        <v>84</v>
      </c>
      <c r="J414" s="110" t="s">
        <v>85</v>
      </c>
      <c r="K414" s="110" t="s">
        <v>86</v>
      </c>
      <c r="L414" s="110" t="s">
        <v>87</v>
      </c>
      <c r="M414" s="110" t="s">
        <v>88</v>
      </c>
      <c r="N414" s="110" t="s">
        <v>41</v>
      </c>
      <c r="O414" s="110" t="s">
        <v>89</v>
      </c>
      <c r="P414" s="110" t="s">
        <v>90</v>
      </c>
      <c r="Q414" s="110" t="s">
        <v>91</v>
      </c>
      <c r="R414" s="110" t="s">
        <v>92</v>
      </c>
      <c r="S414" s="110" t="s">
        <v>93</v>
      </c>
      <c r="T414" s="110" t="s">
        <v>94</v>
      </c>
      <c r="U414" s="110" t="s">
        <v>95</v>
      </c>
      <c r="V414" s="110" t="s">
        <v>96</v>
      </c>
      <c r="W414" s="110" t="s">
        <v>97</v>
      </c>
      <c r="X414" s="110" t="s">
        <v>98</v>
      </c>
      <c r="Y414" s="110" t="s">
        <v>99</v>
      </c>
      <c r="Z414" s="110" t="s">
        <v>100</v>
      </c>
      <c r="AA414" s="110" t="s">
        <v>101</v>
      </c>
      <c r="AB414" s="110" t="s">
        <v>102</v>
      </c>
      <c r="AC414" s="110" t="s">
        <v>103</v>
      </c>
      <c r="AD414" s="110" t="s">
        <v>104</v>
      </c>
      <c r="AE414" s="110" t="s">
        <v>136</v>
      </c>
      <c r="AF414" s="110" t="s">
        <v>105</v>
      </c>
      <c r="AG414" s="110" t="s">
        <v>106</v>
      </c>
      <c r="AH414" s="110" t="s">
        <v>107</v>
      </c>
      <c r="AI414" s="111" t="s">
        <v>108</v>
      </c>
    </row>
    <row r="415" spans="2:37" s="116" customFormat="1" ht="27.75">
      <c r="B415" s="117" t="s">
        <v>488</v>
      </c>
      <c r="C415" s="114" t="s">
        <v>489</v>
      </c>
      <c r="D415" s="115">
        <v>150</v>
      </c>
      <c r="E415" s="114">
        <v>3.5</v>
      </c>
      <c r="F415" s="114"/>
      <c r="G415" s="114"/>
      <c r="H415" s="114"/>
      <c r="I415" s="114">
        <v>60</v>
      </c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>
        <v>59</v>
      </c>
      <c r="V415" s="114"/>
      <c r="W415" s="114"/>
      <c r="X415" s="114">
        <v>20</v>
      </c>
      <c r="Y415" s="114"/>
      <c r="Z415" s="114">
        <v>10</v>
      </c>
      <c r="AA415" s="114"/>
      <c r="AB415" s="114"/>
      <c r="AC415" s="114">
        <v>7.5</v>
      </c>
      <c r="AD415" s="114">
        <v>21.2</v>
      </c>
      <c r="AE415" s="114"/>
      <c r="AF415" s="114"/>
      <c r="AG415" s="114"/>
      <c r="AH415" s="114"/>
      <c r="AI415" s="114">
        <v>3</v>
      </c>
      <c r="AK415" s="116">
        <v>0.47</v>
      </c>
    </row>
    <row r="416" spans="2:37" s="116" customFormat="1" ht="27.75">
      <c r="B416" s="117" t="s">
        <v>255</v>
      </c>
      <c r="C416" s="114" t="s">
        <v>43</v>
      </c>
      <c r="D416" s="115">
        <v>200</v>
      </c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>
        <v>50</v>
      </c>
      <c r="V416" s="114"/>
      <c r="W416" s="114"/>
      <c r="X416" s="114"/>
      <c r="Y416" s="114"/>
      <c r="Z416" s="114"/>
      <c r="AA416" s="114"/>
      <c r="AB416" s="114"/>
      <c r="AC416" s="114"/>
      <c r="AD416" s="114">
        <v>15</v>
      </c>
      <c r="AE416" s="114"/>
      <c r="AF416" s="114"/>
      <c r="AG416" s="114"/>
      <c r="AH416" s="114">
        <v>8</v>
      </c>
      <c r="AI416" s="114"/>
    </row>
    <row r="417" spans="2:88" s="116" customFormat="1" ht="27.75">
      <c r="B417" s="117"/>
      <c r="C417" s="114" t="s">
        <v>31</v>
      </c>
      <c r="D417" s="115">
        <v>35</v>
      </c>
      <c r="E417" s="114">
        <v>35</v>
      </c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</row>
    <row r="418" spans="2:88" s="116" customFormat="1" ht="27.75">
      <c r="B418" s="117" t="s">
        <v>246</v>
      </c>
      <c r="C418" s="114" t="s">
        <v>137</v>
      </c>
      <c r="D418" s="115">
        <v>5</v>
      </c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>
        <v>5</v>
      </c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</row>
    <row r="419" spans="2:88" s="116" customFormat="1" ht="27.75">
      <c r="B419" s="117"/>
      <c r="C419" s="118"/>
      <c r="D419" s="115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</row>
    <row r="420" spans="2:88" s="116" customFormat="1" ht="27.75">
      <c r="B420" s="117"/>
      <c r="C420" s="114"/>
      <c r="D420" s="115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</row>
    <row r="421" spans="2:88" s="116" customFormat="1" ht="27.75">
      <c r="B421" s="117" t="s">
        <v>234</v>
      </c>
      <c r="C421" s="114" t="s">
        <v>53</v>
      </c>
      <c r="D421" s="115">
        <v>200</v>
      </c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>
        <v>200</v>
      </c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</row>
    <row r="422" spans="2:88" s="116" customFormat="1" ht="27.75">
      <c r="B422" s="117" t="s">
        <v>247</v>
      </c>
      <c r="C422" s="114" t="s">
        <v>486</v>
      </c>
      <c r="D422" s="115">
        <v>135</v>
      </c>
      <c r="E422" s="114"/>
      <c r="F422" s="114">
        <v>41.6</v>
      </c>
      <c r="G422" s="114"/>
      <c r="H422" s="114"/>
      <c r="I422" s="114"/>
      <c r="J422" s="114"/>
      <c r="K422" s="114"/>
      <c r="L422" s="114"/>
      <c r="M422" s="114"/>
      <c r="N422" s="114">
        <v>50.6</v>
      </c>
      <c r="O422" s="114"/>
      <c r="P422" s="114"/>
      <c r="Q422" s="114"/>
      <c r="R422" s="114"/>
      <c r="S422" s="114"/>
      <c r="T422" s="114"/>
      <c r="U422" s="114">
        <v>104</v>
      </c>
      <c r="V422" s="114"/>
      <c r="W422" s="114"/>
      <c r="X422" s="114"/>
      <c r="Y422" s="114"/>
      <c r="Z422" s="114">
        <v>8.5</v>
      </c>
      <c r="AA422" s="114"/>
      <c r="AB422" s="114"/>
      <c r="AC422" s="114">
        <v>6.6</v>
      </c>
      <c r="AD422" s="114">
        <v>17.5</v>
      </c>
      <c r="AE422" s="114"/>
      <c r="AF422" s="114"/>
      <c r="AG422" s="114"/>
      <c r="AH422" s="114"/>
      <c r="AI422" s="114"/>
      <c r="AK422" s="116">
        <v>0.5</v>
      </c>
    </row>
    <row r="423" spans="2:88" s="116" customFormat="1" ht="27.75">
      <c r="B423" s="117"/>
      <c r="C423" s="114"/>
      <c r="D423" s="115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</row>
    <row r="424" spans="2:88" s="116" customFormat="1" ht="27.75">
      <c r="B424" s="117" t="s">
        <v>482</v>
      </c>
      <c r="C424" s="114" t="s">
        <v>483</v>
      </c>
      <c r="D424" s="115">
        <v>80</v>
      </c>
      <c r="E424" s="114"/>
      <c r="F424" s="114"/>
      <c r="G424" s="114"/>
      <c r="H424" s="114"/>
      <c r="I424" s="114"/>
      <c r="J424" s="114"/>
      <c r="K424" s="114"/>
      <c r="L424" s="114">
        <v>56</v>
      </c>
      <c r="M424" s="114"/>
      <c r="N424" s="114">
        <v>13.6</v>
      </c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>
        <v>7.2</v>
      </c>
      <c r="AD424" s="114"/>
      <c r="AE424" s="114"/>
      <c r="AF424" s="114"/>
      <c r="AG424" s="114"/>
      <c r="AH424" s="114"/>
      <c r="AI424" s="114"/>
      <c r="AJ424" s="116">
        <v>0.18</v>
      </c>
    </row>
    <row r="425" spans="2:88" s="116" customFormat="1" ht="27.75">
      <c r="B425" s="117" t="s">
        <v>260</v>
      </c>
      <c r="C425" s="114" t="s">
        <v>504</v>
      </c>
      <c r="D425" s="115">
        <v>250</v>
      </c>
      <c r="E425" s="114"/>
      <c r="F425" s="114"/>
      <c r="G425" s="114"/>
      <c r="H425" s="114"/>
      <c r="I425" s="114"/>
      <c r="J425" s="114"/>
      <c r="K425" s="114">
        <v>30</v>
      </c>
      <c r="L425" s="114">
        <v>90</v>
      </c>
      <c r="M425" s="114">
        <v>2</v>
      </c>
      <c r="N425" s="114"/>
      <c r="O425" s="114"/>
      <c r="P425" s="114"/>
      <c r="Q425" s="114"/>
      <c r="R425" s="114"/>
      <c r="S425" s="114"/>
      <c r="T425" s="114"/>
      <c r="U425" s="114"/>
      <c r="V425" s="114">
        <v>5</v>
      </c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K425" s="116">
        <v>1</v>
      </c>
      <c r="AN425" s="116">
        <v>0.01</v>
      </c>
    </row>
    <row r="426" spans="2:88" s="116" customFormat="1" ht="27.75">
      <c r="B426" s="117"/>
      <c r="C426" s="114" t="s">
        <v>249</v>
      </c>
      <c r="D426" s="115">
        <v>5</v>
      </c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>
        <v>5</v>
      </c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</row>
    <row r="427" spans="2:88" s="116" customFormat="1" ht="27.75">
      <c r="B427" s="144" t="s">
        <v>397</v>
      </c>
      <c r="C427" s="114" t="s">
        <v>407</v>
      </c>
      <c r="D427" s="115">
        <v>70</v>
      </c>
      <c r="E427" s="114">
        <v>12.6</v>
      </c>
      <c r="F427" s="114"/>
      <c r="G427" s="114"/>
      <c r="H427" s="114"/>
      <c r="I427" s="114"/>
      <c r="J427" s="114"/>
      <c r="K427" s="114"/>
      <c r="L427" s="114">
        <v>13.4</v>
      </c>
      <c r="M427" s="114"/>
      <c r="N427" s="114"/>
      <c r="O427" s="114"/>
      <c r="P427" s="114"/>
      <c r="Q427" s="114">
        <v>51.8</v>
      </c>
      <c r="R427" s="114"/>
      <c r="S427" s="114"/>
      <c r="T427" s="114"/>
      <c r="U427" s="114">
        <v>16.8</v>
      </c>
      <c r="V427" s="114"/>
      <c r="W427" s="114"/>
      <c r="X427" s="114"/>
      <c r="Y427" s="114">
        <v>4.2</v>
      </c>
      <c r="Z427" s="114"/>
      <c r="AA427" s="114"/>
      <c r="AB427" s="114"/>
      <c r="AC427" s="114">
        <v>4.2</v>
      </c>
      <c r="AD427" s="114"/>
      <c r="AE427" s="114"/>
      <c r="AF427" s="114"/>
      <c r="AG427" s="114"/>
      <c r="AH427" s="114"/>
      <c r="AI427" s="114"/>
      <c r="AM427" s="114"/>
      <c r="AN427" s="115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4"/>
      <c r="BD427" s="114"/>
      <c r="BE427" s="114"/>
      <c r="BF427" s="114"/>
      <c r="BG427" s="114"/>
      <c r="BH427" s="114"/>
      <c r="BI427" s="114"/>
      <c r="BJ427" s="114"/>
      <c r="BK427" s="114"/>
      <c r="BL427" s="114"/>
      <c r="BM427" s="114"/>
      <c r="BN427" s="114"/>
      <c r="BO427" s="114"/>
      <c r="BP427" s="114"/>
      <c r="BQ427" s="114"/>
      <c r="BR427" s="114"/>
      <c r="BS427" s="114"/>
    </row>
    <row r="428" spans="2:88" s="116" customFormat="1" ht="27.75">
      <c r="B428" s="117" t="s">
        <v>250</v>
      </c>
      <c r="C428" s="114" t="s">
        <v>47</v>
      </c>
      <c r="D428" s="115">
        <v>150</v>
      </c>
      <c r="E428" s="114"/>
      <c r="F428" s="114"/>
      <c r="G428" s="114"/>
      <c r="H428" s="114"/>
      <c r="I428" s="114"/>
      <c r="J428" s="114"/>
      <c r="K428" s="114">
        <v>128.30000000000001</v>
      </c>
      <c r="L428" s="114"/>
      <c r="M428" s="114"/>
      <c r="N428" s="114"/>
      <c r="O428" s="114"/>
      <c r="P428" s="114"/>
      <c r="Q428" s="114"/>
      <c r="R428" s="114"/>
      <c r="S428" s="114"/>
      <c r="T428" s="114"/>
      <c r="U428" s="114">
        <v>22.5</v>
      </c>
      <c r="V428" s="114">
        <v>5.25</v>
      </c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K428" s="116">
        <v>0.9</v>
      </c>
    </row>
    <row r="429" spans="2:88" s="116" customFormat="1" ht="27.75">
      <c r="B429" s="117" t="s">
        <v>265</v>
      </c>
      <c r="C429" s="118" t="s">
        <v>266</v>
      </c>
      <c r="D429" s="115">
        <v>200</v>
      </c>
      <c r="E429" s="114"/>
      <c r="F429" s="114"/>
      <c r="G429" s="114"/>
      <c r="H429" s="114"/>
      <c r="I429" s="114"/>
      <c r="J429" s="114"/>
      <c r="K429" s="114"/>
      <c r="L429" s="114"/>
      <c r="M429" s="114"/>
      <c r="N429" s="114">
        <v>40</v>
      </c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>
        <v>20</v>
      </c>
      <c r="AE429" s="114"/>
      <c r="AF429" s="114"/>
      <c r="AG429" s="114"/>
      <c r="AH429" s="114"/>
      <c r="AI429" s="114"/>
      <c r="AM429" s="116">
        <v>0.2</v>
      </c>
    </row>
    <row r="430" spans="2:88" s="116" customFormat="1" ht="27.75">
      <c r="B430" s="117"/>
      <c r="C430" s="118" t="s">
        <v>39</v>
      </c>
      <c r="D430" s="115">
        <v>70</v>
      </c>
      <c r="E430" s="114"/>
      <c r="F430" s="114"/>
      <c r="G430" s="114"/>
      <c r="H430" s="114"/>
      <c r="I430" s="115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</row>
    <row r="431" spans="2:88" s="116" customFormat="1" ht="27.75">
      <c r="B431" s="117" t="s">
        <v>235</v>
      </c>
      <c r="C431" s="118" t="s">
        <v>41</v>
      </c>
      <c r="D431" s="115">
        <v>130</v>
      </c>
      <c r="E431" s="114"/>
      <c r="F431" s="114"/>
      <c r="G431" s="114"/>
      <c r="H431" s="114"/>
      <c r="I431" s="115"/>
      <c r="J431" s="114"/>
      <c r="K431" s="114"/>
      <c r="L431" s="114"/>
      <c r="M431" s="114"/>
      <c r="N431" s="114">
        <v>130</v>
      </c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</row>
    <row r="432" spans="2:88" s="116" customFormat="1" ht="27.75">
      <c r="B432" s="117"/>
      <c r="C432" s="118"/>
      <c r="D432" s="115"/>
      <c r="E432" s="114"/>
      <c r="F432" s="114"/>
      <c r="G432" s="114"/>
      <c r="H432" s="114"/>
      <c r="I432" s="115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K432" s="305"/>
      <c r="AL432" s="305"/>
      <c r="AM432" s="305"/>
      <c r="AN432" s="305"/>
      <c r="AO432" s="305"/>
      <c r="AP432" s="305"/>
      <c r="AQ432" s="305"/>
      <c r="AR432" s="305"/>
      <c r="AS432" s="305"/>
      <c r="AT432" s="305"/>
      <c r="AU432" s="305"/>
      <c r="AV432" s="305"/>
      <c r="AW432" s="305"/>
      <c r="AX432" s="305"/>
      <c r="AY432" s="305"/>
      <c r="AZ432" s="305"/>
      <c r="BA432" s="305"/>
      <c r="BB432" s="305"/>
      <c r="BC432" s="305"/>
      <c r="BD432" s="305"/>
      <c r="BE432" s="305"/>
      <c r="BF432" s="305"/>
      <c r="BG432" s="305"/>
      <c r="BH432" s="305"/>
      <c r="BI432" s="305"/>
      <c r="BJ432" s="305"/>
      <c r="BK432" s="305"/>
      <c r="BL432" s="305"/>
      <c r="BM432" s="305"/>
      <c r="BN432" s="305"/>
      <c r="BO432" s="305"/>
      <c r="BP432" s="305"/>
      <c r="BQ432" s="305"/>
      <c r="BR432" s="305"/>
      <c r="BS432" s="305"/>
      <c r="BT432" s="305"/>
      <c r="BU432" s="305"/>
      <c r="BV432" s="305"/>
      <c r="BW432" s="305"/>
      <c r="BX432" s="305"/>
      <c r="BY432" s="305"/>
      <c r="BZ432" s="305"/>
      <c r="CA432" s="305"/>
      <c r="CB432" s="305"/>
      <c r="CC432" s="305"/>
      <c r="CD432" s="305"/>
      <c r="CE432" s="305"/>
      <c r="CF432" s="305"/>
      <c r="CG432" s="305"/>
      <c r="CH432" s="305"/>
      <c r="CI432" s="305"/>
      <c r="CJ432" s="305"/>
    </row>
    <row r="433" spans="2:37" s="116" customFormat="1" ht="27.75">
      <c r="B433" s="117" t="s">
        <v>237</v>
      </c>
      <c r="C433" s="114" t="s">
        <v>238</v>
      </c>
      <c r="D433" s="115">
        <v>80</v>
      </c>
      <c r="E433" s="114">
        <v>22.4</v>
      </c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>
        <v>59.2</v>
      </c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>
        <v>3.2</v>
      </c>
      <c r="AD433" s="114"/>
      <c r="AE433" s="114"/>
      <c r="AF433" s="114"/>
      <c r="AG433" s="114"/>
      <c r="AH433" s="114"/>
      <c r="AI433" s="114"/>
      <c r="AK433" s="116">
        <v>0.32</v>
      </c>
    </row>
    <row r="434" spans="2:37" s="116" customFormat="1" ht="27.75">
      <c r="B434" s="117" t="s">
        <v>283</v>
      </c>
      <c r="C434" s="114" t="s">
        <v>116</v>
      </c>
      <c r="D434" s="115">
        <v>180</v>
      </c>
      <c r="E434" s="114"/>
      <c r="F434" s="114">
        <v>2.88</v>
      </c>
      <c r="G434" s="114"/>
      <c r="H434" s="114"/>
      <c r="I434" s="114"/>
      <c r="J434" s="114"/>
      <c r="K434" s="114"/>
      <c r="L434" s="114">
        <v>136.1</v>
      </c>
      <c r="M434" s="114"/>
      <c r="N434" s="114"/>
      <c r="O434" s="114"/>
      <c r="P434" s="114"/>
      <c r="Q434" s="114"/>
      <c r="R434" s="114"/>
      <c r="S434" s="114"/>
      <c r="T434" s="114"/>
      <c r="U434" s="114">
        <v>27.07</v>
      </c>
      <c r="V434" s="114">
        <v>10.08</v>
      </c>
      <c r="W434" s="114"/>
      <c r="X434" s="114"/>
      <c r="Y434" s="114"/>
      <c r="Z434" s="114"/>
      <c r="AA434" s="114"/>
      <c r="AB434" s="114"/>
      <c r="AC434" s="114"/>
      <c r="AD434" s="114">
        <v>2.02</v>
      </c>
      <c r="AE434" s="114"/>
      <c r="AF434" s="114"/>
      <c r="AG434" s="114"/>
      <c r="AH434" s="114"/>
      <c r="AI434" s="114"/>
      <c r="AK434" s="116">
        <v>0.43</v>
      </c>
    </row>
    <row r="435" spans="2:37" s="116" customFormat="1" ht="27.75">
      <c r="B435" s="117" t="s">
        <v>245</v>
      </c>
      <c r="C435" s="114" t="s">
        <v>3</v>
      </c>
      <c r="D435" s="115">
        <v>200</v>
      </c>
      <c r="E435" s="115"/>
      <c r="F435" s="115"/>
      <c r="G435" s="115"/>
      <c r="H435" s="115"/>
      <c r="I435" s="115"/>
      <c r="J435" s="115"/>
      <c r="K435" s="115"/>
      <c r="L435" s="115"/>
      <c r="M435" s="115"/>
      <c r="N435" s="114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4">
        <v>10</v>
      </c>
      <c r="AE435" s="115"/>
      <c r="AF435" s="115"/>
      <c r="AG435" s="115">
        <v>1</v>
      </c>
      <c r="AH435" s="115"/>
      <c r="AI435" s="115"/>
    </row>
    <row r="436" spans="2:37" s="116" customFormat="1" ht="27.75">
      <c r="B436" s="117"/>
      <c r="C436" s="114" t="s">
        <v>39</v>
      </c>
      <c r="D436" s="115">
        <v>30</v>
      </c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</row>
    <row r="437" spans="2:37" s="116" customFormat="1" ht="27.75">
      <c r="B437" s="117"/>
      <c r="C437" s="114" t="s">
        <v>31</v>
      </c>
      <c r="D437" s="115">
        <v>20</v>
      </c>
      <c r="E437" s="114">
        <v>20</v>
      </c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</row>
    <row r="438" spans="2:37" s="116" customFormat="1" ht="27.75">
      <c r="B438" s="117"/>
      <c r="C438" s="114"/>
      <c r="D438" s="115"/>
      <c r="E438" s="114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</row>
    <row r="439" spans="2:37" s="116" customFormat="1" ht="27.75">
      <c r="B439" s="119" t="s">
        <v>234</v>
      </c>
      <c r="C439" s="114" t="s">
        <v>48</v>
      </c>
      <c r="D439" s="115">
        <v>180</v>
      </c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>
        <v>180</v>
      </c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</row>
    <row r="440" spans="2:37" s="116" customFormat="1" ht="27.75">
      <c r="B440" s="114"/>
      <c r="C440" s="114" t="s">
        <v>31</v>
      </c>
      <c r="D440" s="115">
        <v>30</v>
      </c>
      <c r="E440" s="114">
        <v>30</v>
      </c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</row>
    <row r="441" spans="2:37" s="116" customFormat="1" ht="27.75">
      <c r="B441" s="114"/>
      <c r="C441" s="114" t="s">
        <v>35</v>
      </c>
      <c r="D441" s="115">
        <v>15</v>
      </c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</row>
    <row r="442" spans="2:37" ht="26.25">
      <c r="B442" s="110"/>
      <c r="C442" s="121" t="s">
        <v>138</v>
      </c>
      <c r="D442" s="121">
        <f>D430+D436</f>
        <v>100</v>
      </c>
      <c r="E442" s="121">
        <f t="shared" ref="E442:AI442" si="13">SUM(E415:E441)</f>
        <v>123.5</v>
      </c>
      <c r="F442" s="121">
        <f t="shared" si="13"/>
        <v>44.480000000000004</v>
      </c>
      <c r="G442" s="121">
        <f t="shared" si="13"/>
        <v>0</v>
      </c>
      <c r="H442" s="121">
        <f t="shared" si="13"/>
        <v>0</v>
      </c>
      <c r="I442" s="121">
        <f t="shared" si="13"/>
        <v>60</v>
      </c>
      <c r="J442" s="121">
        <f t="shared" si="13"/>
        <v>0</v>
      </c>
      <c r="K442" s="121">
        <f t="shared" si="13"/>
        <v>158.30000000000001</v>
      </c>
      <c r="L442" s="121">
        <f t="shared" si="13"/>
        <v>295.5</v>
      </c>
      <c r="M442" s="121">
        <f t="shared" si="13"/>
        <v>2</v>
      </c>
      <c r="N442" s="121">
        <f t="shared" si="13"/>
        <v>234.2</v>
      </c>
      <c r="O442" s="121">
        <f t="shared" si="13"/>
        <v>0</v>
      </c>
      <c r="P442" s="121">
        <f t="shared" si="13"/>
        <v>0</v>
      </c>
      <c r="Q442" s="121">
        <f t="shared" si="13"/>
        <v>111</v>
      </c>
      <c r="R442" s="121">
        <f t="shared" si="13"/>
        <v>0</v>
      </c>
      <c r="S442" s="121">
        <f t="shared" si="13"/>
        <v>0</v>
      </c>
      <c r="T442" s="121">
        <f t="shared" si="13"/>
        <v>0</v>
      </c>
      <c r="U442" s="121">
        <f t="shared" si="13"/>
        <v>659.37</v>
      </c>
      <c r="V442" s="121">
        <f t="shared" si="13"/>
        <v>25.33</v>
      </c>
      <c r="W442" s="121">
        <f t="shared" si="13"/>
        <v>0</v>
      </c>
      <c r="X442" s="121">
        <f t="shared" si="13"/>
        <v>25</v>
      </c>
      <c r="Y442" s="121">
        <f t="shared" si="13"/>
        <v>4.2</v>
      </c>
      <c r="Z442" s="121">
        <f t="shared" si="13"/>
        <v>18.5</v>
      </c>
      <c r="AA442" s="121">
        <f t="shared" si="13"/>
        <v>0</v>
      </c>
      <c r="AB442" s="121">
        <f t="shared" si="13"/>
        <v>0</v>
      </c>
      <c r="AC442" s="121">
        <f t="shared" si="13"/>
        <v>28.7</v>
      </c>
      <c r="AD442" s="121">
        <f t="shared" si="13"/>
        <v>85.72</v>
      </c>
      <c r="AE442" s="121">
        <f t="shared" si="13"/>
        <v>0</v>
      </c>
      <c r="AF442" s="121">
        <f t="shared" si="13"/>
        <v>0</v>
      </c>
      <c r="AG442" s="121">
        <f t="shared" si="13"/>
        <v>1</v>
      </c>
      <c r="AH442" s="121">
        <f t="shared" si="13"/>
        <v>8</v>
      </c>
      <c r="AI442" s="121">
        <f t="shared" si="13"/>
        <v>3</v>
      </c>
      <c r="AJ442" s="127"/>
    </row>
    <row r="443" spans="2:37" ht="26.25">
      <c r="B443" s="108"/>
      <c r="C443" s="108"/>
      <c r="D443" s="109"/>
      <c r="E443" s="109"/>
      <c r="F443" s="105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</row>
    <row r="444" spans="2:37" ht="26.25">
      <c r="B444" s="108"/>
      <c r="C444" s="106" t="s">
        <v>425</v>
      </c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8"/>
      <c r="AI444" s="108"/>
    </row>
    <row r="445" spans="2:37" ht="45.75">
      <c r="B445" s="130"/>
      <c r="C445" s="131" t="s">
        <v>519</v>
      </c>
      <c r="D445" s="335" t="s">
        <v>76</v>
      </c>
      <c r="E445" s="336"/>
      <c r="F445" s="336"/>
      <c r="G445" s="336"/>
      <c r="H445" s="336"/>
      <c r="I445" s="336"/>
      <c r="J445" s="336"/>
      <c r="K445" s="336"/>
      <c r="L445" s="336"/>
      <c r="M445" s="336"/>
      <c r="N445" s="336"/>
      <c r="O445" s="336"/>
      <c r="P445" s="336"/>
      <c r="Q445" s="336"/>
      <c r="R445" s="336"/>
      <c r="S445" s="336"/>
      <c r="T445" s="336"/>
      <c r="U445" s="336"/>
      <c r="V445" s="336"/>
      <c r="W445" s="336"/>
      <c r="X445" s="336"/>
      <c r="Y445" s="336"/>
      <c r="Z445" s="336"/>
      <c r="AA445" s="336"/>
      <c r="AB445" s="336"/>
      <c r="AC445" s="336"/>
      <c r="AD445" s="336"/>
      <c r="AE445" s="336"/>
      <c r="AF445" s="336"/>
      <c r="AG445" s="336"/>
      <c r="AH445" s="336"/>
      <c r="AI445" s="337"/>
    </row>
    <row r="446" spans="2:37" ht="45.75">
      <c r="B446" s="130"/>
      <c r="C446" s="326"/>
      <c r="D446" s="130" t="s">
        <v>163</v>
      </c>
      <c r="E446" s="130" t="s">
        <v>80</v>
      </c>
      <c r="F446" s="130" t="s">
        <v>81</v>
      </c>
      <c r="G446" s="130" t="s">
        <v>82</v>
      </c>
      <c r="H446" s="130" t="s">
        <v>83</v>
      </c>
      <c r="I446" s="130" t="s">
        <v>84</v>
      </c>
      <c r="J446" s="130" t="s">
        <v>85</v>
      </c>
      <c r="K446" s="130" t="s">
        <v>86</v>
      </c>
      <c r="L446" s="130" t="s">
        <v>87</v>
      </c>
      <c r="M446" s="130" t="s">
        <v>88</v>
      </c>
      <c r="N446" s="130" t="s">
        <v>41</v>
      </c>
      <c r="O446" s="130" t="s">
        <v>89</v>
      </c>
      <c r="P446" s="130" t="s">
        <v>90</v>
      </c>
      <c r="Q446" s="130" t="s">
        <v>91</v>
      </c>
      <c r="R446" s="130" t="s">
        <v>92</v>
      </c>
      <c r="S446" s="130" t="s">
        <v>93</v>
      </c>
      <c r="T446" s="130" t="s">
        <v>94</v>
      </c>
      <c r="U446" s="130" t="s">
        <v>95</v>
      </c>
      <c r="V446" s="130" t="s">
        <v>96</v>
      </c>
      <c r="W446" s="130" t="s">
        <v>97</v>
      </c>
      <c r="X446" s="130" t="s">
        <v>98</v>
      </c>
      <c r="Y446" s="130" t="s">
        <v>99</v>
      </c>
      <c r="Z446" s="130" t="s">
        <v>100</v>
      </c>
      <c r="AA446" s="130" t="s">
        <v>101</v>
      </c>
      <c r="AB446" s="130" t="s">
        <v>102</v>
      </c>
      <c r="AC446" s="130" t="s">
        <v>103</v>
      </c>
      <c r="AD446" s="130" t="s">
        <v>104</v>
      </c>
      <c r="AE446" s="130" t="s">
        <v>136</v>
      </c>
      <c r="AF446" s="130" t="s">
        <v>105</v>
      </c>
      <c r="AG446" s="130" t="s">
        <v>106</v>
      </c>
      <c r="AH446" s="130" t="s">
        <v>107</v>
      </c>
      <c r="AI446" s="130" t="s">
        <v>108</v>
      </c>
    </row>
    <row r="447" spans="2:37" s="3" customFormat="1" ht="45.75">
      <c r="B447" s="131"/>
      <c r="C447" s="131" t="s">
        <v>160</v>
      </c>
      <c r="D447" s="131">
        <v>1380</v>
      </c>
      <c r="E447" s="131">
        <v>1630</v>
      </c>
      <c r="F447" s="131">
        <f t="shared" ref="F447:L447" si="14">F253+F284+F317+F349+F382+F411+F442+F33+F63+F94+F124+F154+F188+F219</f>
        <v>271.13</v>
      </c>
      <c r="G447" s="131">
        <f t="shared" si="14"/>
        <v>40</v>
      </c>
      <c r="H447" s="131">
        <f t="shared" si="14"/>
        <v>263.43</v>
      </c>
      <c r="I447" s="131">
        <f t="shared" si="14"/>
        <v>492.46000000000004</v>
      </c>
      <c r="J447" s="131">
        <f t="shared" si="14"/>
        <v>80</v>
      </c>
      <c r="K447" s="131">
        <f t="shared" si="14"/>
        <v>2923.7999999999997</v>
      </c>
      <c r="L447" s="131">
        <f t="shared" si="14"/>
        <v>3675.8499999999995</v>
      </c>
      <c r="M447" s="131">
        <v>28.6</v>
      </c>
      <c r="N447" s="131">
        <f t="shared" ref="N447:T447" si="15">N253+N284+N317+N349+N382+N411+N442+N33+N63+N94+N124+N154+N188+N219</f>
        <v>2144.9</v>
      </c>
      <c r="O447" s="131">
        <f t="shared" si="15"/>
        <v>150</v>
      </c>
      <c r="P447" s="131">
        <f t="shared" si="15"/>
        <v>1740</v>
      </c>
      <c r="Q447" s="131">
        <f t="shared" si="15"/>
        <v>1113.03</v>
      </c>
      <c r="R447" s="131">
        <f t="shared" si="15"/>
        <v>296.59000000000003</v>
      </c>
      <c r="S447" s="131">
        <f t="shared" si="15"/>
        <v>210</v>
      </c>
      <c r="T447" s="131">
        <f t="shared" si="15"/>
        <v>0</v>
      </c>
      <c r="U447" s="131">
        <v>6281</v>
      </c>
      <c r="V447" s="131">
        <f>V253+V284+V317+V349+V382+V411+V442+V33+V63+V94+V124+V154+V188+V219</f>
        <v>358.21</v>
      </c>
      <c r="W447" s="131">
        <f>W253+W284+W317+W349+W382+W411+W442+W33+W63+W94+W124+W154+W188+W219</f>
        <v>745.19999999999993</v>
      </c>
      <c r="X447" s="131">
        <v>149</v>
      </c>
      <c r="Y447" s="131">
        <f>Y253+Y284+Y317+Y349+Y382+Y411+Y442+Y33+Y63+Y94+Y124+Y154+Y188+Y219</f>
        <v>65.099999999999994</v>
      </c>
      <c r="Z447" s="131">
        <f>Z253+Z284+Z317+Z349+Z382+Z411+Z442+Z33+Z63+Z94+Z124+Z154+Z188+Z219</f>
        <v>450.85000000000008</v>
      </c>
      <c r="AA447" s="131">
        <f>AA253+AA284+AA317+AA349+AA382+AA411+AA442+AA33+AA63+AA94+AA124+AA154+AA188+AA219</f>
        <v>449.1</v>
      </c>
      <c r="AB447" s="131">
        <f>AB253+AB284+AB317+AB349+AB382+AB411+AB442+AB33+AB63+AB94+AB124+AB154+AB188+AB219</f>
        <v>0</v>
      </c>
      <c r="AC447" s="131">
        <v>260</v>
      </c>
      <c r="AD447" s="131">
        <f t="shared" ref="AD447:AI447" si="16">AD253+AD284+AD317+AD349+AD382+AD411+AD442+AD33+AD63+AD94+AD124+AD154+AD188+AD219</f>
        <v>900.28</v>
      </c>
      <c r="AE447" s="131">
        <f t="shared" si="16"/>
        <v>213</v>
      </c>
      <c r="AF447" s="131">
        <f t="shared" si="16"/>
        <v>0</v>
      </c>
      <c r="AG447" s="131">
        <f t="shared" si="16"/>
        <v>12.5</v>
      </c>
      <c r="AH447" s="131">
        <f t="shared" si="16"/>
        <v>48</v>
      </c>
      <c r="AI447" s="131">
        <f t="shared" si="16"/>
        <v>29</v>
      </c>
    </row>
    <row r="448" spans="2:37" s="3" customFormat="1" ht="45.75">
      <c r="B448" s="131"/>
      <c r="C448" s="131" t="s">
        <v>161</v>
      </c>
      <c r="D448" s="136">
        <f>D447/14</f>
        <v>98.571428571428569</v>
      </c>
      <c r="E448" s="136">
        <f t="shared" ref="E448:AI448" si="17">E447/14</f>
        <v>116.42857142857143</v>
      </c>
      <c r="F448" s="136">
        <f t="shared" si="17"/>
        <v>19.366428571428571</v>
      </c>
      <c r="G448" s="136">
        <f t="shared" si="17"/>
        <v>2.8571428571428572</v>
      </c>
      <c r="H448" s="136">
        <f t="shared" si="17"/>
        <v>18.81642857142857</v>
      </c>
      <c r="I448" s="136">
        <f t="shared" si="17"/>
        <v>35.175714285714285</v>
      </c>
      <c r="J448" s="136">
        <f t="shared" si="17"/>
        <v>5.7142857142857144</v>
      </c>
      <c r="K448" s="136">
        <f t="shared" si="17"/>
        <v>208.84285714285713</v>
      </c>
      <c r="L448" s="136">
        <f t="shared" si="17"/>
        <v>262.56071428571425</v>
      </c>
      <c r="M448" s="136">
        <f t="shared" si="17"/>
        <v>2.0428571428571431</v>
      </c>
      <c r="N448" s="136">
        <f t="shared" si="17"/>
        <v>153.20714285714286</v>
      </c>
      <c r="O448" s="136">
        <f t="shared" si="17"/>
        <v>10.714285714285714</v>
      </c>
      <c r="P448" s="136">
        <f t="shared" si="17"/>
        <v>124.28571428571429</v>
      </c>
      <c r="Q448" s="136">
        <f t="shared" si="17"/>
        <v>79.502142857142857</v>
      </c>
      <c r="R448" s="136">
        <f t="shared" si="17"/>
        <v>21.185000000000002</v>
      </c>
      <c r="S448" s="136">
        <f t="shared" si="17"/>
        <v>15</v>
      </c>
      <c r="T448" s="136">
        <f t="shared" si="17"/>
        <v>0</v>
      </c>
      <c r="U448" s="136">
        <f t="shared" si="17"/>
        <v>448.64285714285717</v>
      </c>
      <c r="V448" s="136">
        <f t="shared" si="17"/>
        <v>25.58642857142857</v>
      </c>
      <c r="W448" s="136">
        <f t="shared" si="17"/>
        <v>53.228571428571421</v>
      </c>
      <c r="X448" s="136">
        <f t="shared" si="17"/>
        <v>10.642857142857142</v>
      </c>
      <c r="Y448" s="136">
        <f t="shared" si="17"/>
        <v>4.6499999999999995</v>
      </c>
      <c r="Z448" s="136">
        <f t="shared" si="17"/>
        <v>32.203571428571436</v>
      </c>
      <c r="AA448" s="136">
        <f t="shared" si="17"/>
        <v>32.078571428571429</v>
      </c>
      <c r="AB448" s="136">
        <f t="shared" si="17"/>
        <v>0</v>
      </c>
      <c r="AC448" s="136">
        <f t="shared" si="17"/>
        <v>18.571428571428573</v>
      </c>
      <c r="AD448" s="136">
        <f t="shared" si="17"/>
        <v>64.305714285714288</v>
      </c>
      <c r="AE448" s="136">
        <f t="shared" si="17"/>
        <v>15.214285714285714</v>
      </c>
      <c r="AF448" s="136">
        <f t="shared" si="17"/>
        <v>0</v>
      </c>
      <c r="AG448" s="136">
        <f t="shared" si="17"/>
        <v>0.8928571428571429</v>
      </c>
      <c r="AH448" s="136">
        <f t="shared" si="17"/>
        <v>3.4285714285714284</v>
      </c>
      <c r="AI448" s="136">
        <f t="shared" si="17"/>
        <v>2.0714285714285716</v>
      </c>
    </row>
    <row r="449" spans="2:35" s="3" customFormat="1" ht="45.75">
      <c r="B449" s="131"/>
      <c r="C449" s="131" t="s">
        <v>148</v>
      </c>
      <c r="D449" s="131">
        <v>110</v>
      </c>
      <c r="E449" s="131">
        <v>130</v>
      </c>
      <c r="F449" s="131">
        <v>20</v>
      </c>
      <c r="G449" s="131">
        <v>3</v>
      </c>
      <c r="H449" s="131">
        <v>18</v>
      </c>
      <c r="I449" s="131">
        <v>35</v>
      </c>
      <c r="J449" s="131">
        <v>6</v>
      </c>
      <c r="K449" s="131">
        <v>230</v>
      </c>
      <c r="L449" s="131">
        <v>280</v>
      </c>
      <c r="M449" s="131">
        <v>2</v>
      </c>
      <c r="N449" s="131">
        <v>150</v>
      </c>
      <c r="O449" s="131">
        <v>10</v>
      </c>
      <c r="P449" s="131">
        <v>0</v>
      </c>
      <c r="Q449" s="131">
        <v>85</v>
      </c>
      <c r="R449" s="131">
        <v>23</v>
      </c>
      <c r="S449" s="131">
        <v>15</v>
      </c>
      <c r="T449" s="131">
        <v>0</v>
      </c>
      <c r="U449" s="131">
        <v>500</v>
      </c>
      <c r="V449" s="131">
        <v>28</v>
      </c>
      <c r="W449" s="131">
        <v>55</v>
      </c>
      <c r="X449" s="131">
        <v>10</v>
      </c>
      <c r="Y449" s="131">
        <v>5</v>
      </c>
      <c r="Z449" s="131">
        <v>30</v>
      </c>
      <c r="AA449" s="131">
        <v>35</v>
      </c>
      <c r="AB449" s="131">
        <v>0</v>
      </c>
      <c r="AC449" s="131">
        <v>17</v>
      </c>
      <c r="AD449" s="131">
        <v>65</v>
      </c>
      <c r="AE449" s="131">
        <v>15</v>
      </c>
      <c r="AF449" s="131">
        <v>1</v>
      </c>
      <c r="AG449" s="131">
        <v>1</v>
      </c>
      <c r="AH449" s="131">
        <v>4</v>
      </c>
      <c r="AI449" s="131">
        <v>2</v>
      </c>
    </row>
    <row r="450" spans="2:35" s="3" customFormat="1" ht="45.75">
      <c r="B450" s="131"/>
      <c r="C450" s="131" t="s">
        <v>162</v>
      </c>
      <c r="D450" s="137">
        <f>D448/D449*100</f>
        <v>89.610389610389603</v>
      </c>
      <c r="E450" s="137">
        <f t="shared" ref="E450:AI450" si="18">E448/E449*100</f>
        <v>89.560439560439562</v>
      </c>
      <c r="F450" s="137">
        <f t="shared" si="18"/>
        <v>96.832142857142856</v>
      </c>
      <c r="G450" s="137">
        <f t="shared" si="18"/>
        <v>95.238095238095241</v>
      </c>
      <c r="H450" s="137">
        <f t="shared" si="18"/>
        <v>104.53571428571429</v>
      </c>
      <c r="I450" s="137">
        <f t="shared" si="18"/>
        <v>100.50204081632653</v>
      </c>
      <c r="J450" s="137">
        <f t="shared" si="18"/>
        <v>95.238095238095241</v>
      </c>
      <c r="K450" s="137">
        <f t="shared" si="18"/>
        <v>90.801242236024834</v>
      </c>
      <c r="L450" s="137">
        <f t="shared" si="18"/>
        <v>93.771683673469369</v>
      </c>
      <c r="M450" s="137">
        <f t="shared" si="18"/>
        <v>102.14285714285715</v>
      </c>
      <c r="N450" s="137">
        <f t="shared" si="18"/>
        <v>102.13809523809523</v>
      </c>
      <c r="O450" s="137">
        <f t="shared" si="18"/>
        <v>107.14285714285714</v>
      </c>
      <c r="P450" s="137"/>
      <c r="Q450" s="137">
        <f t="shared" si="18"/>
        <v>93.531932773109233</v>
      </c>
      <c r="R450" s="137">
        <f t="shared" si="18"/>
        <v>92.108695652173921</v>
      </c>
      <c r="S450" s="137">
        <f t="shared" si="18"/>
        <v>100</v>
      </c>
      <c r="T450" s="137">
        <v>0</v>
      </c>
      <c r="U450" s="137">
        <f t="shared" si="18"/>
        <v>89.728571428571442</v>
      </c>
      <c r="V450" s="137">
        <f t="shared" si="18"/>
        <v>91.380102040816325</v>
      </c>
      <c r="W450" s="137">
        <f t="shared" si="18"/>
        <v>96.779220779220765</v>
      </c>
      <c r="X450" s="137">
        <f t="shared" si="18"/>
        <v>106.42857142857143</v>
      </c>
      <c r="Y450" s="137">
        <f t="shared" si="18"/>
        <v>93</v>
      </c>
      <c r="Z450" s="137">
        <f t="shared" si="18"/>
        <v>107.34523809523813</v>
      </c>
      <c r="AA450" s="137">
        <f t="shared" si="18"/>
        <v>91.65306122448979</v>
      </c>
      <c r="AB450" s="137">
        <v>0</v>
      </c>
      <c r="AC450" s="137">
        <f t="shared" si="18"/>
        <v>109.24369747899161</v>
      </c>
      <c r="AD450" s="137">
        <f t="shared" si="18"/>
        <v>98.931868131868143</v>
      </c>
      <c r="AE450" s="137">
        <f t="shared" si="18"/>
        <v>101.42857142857142</v>
      </c>
      <c r="AF450" s="137">
        <f t="shared" si="18"/>
        <v>0</v>
      </c>
      <c r="AG450" s="137">
        <f t="shared" si="18"/>
        <v>89.285714285714292</v>
      </c>
      <c r="AH450" s="137">
        <f t="shared" si="18"/>
        <v>85.714285714285708</v>
      </c>
      <c r="AI450" s="137">
        <f t="shared" si="18"/>
        <v>103.57142857142858</v>
      </c>
    </row>
    <row r="451" spans="2:35" ht="26.25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8"/>
      <c r="AI451" s="108"/>
    </row>
    <row r="452" spans="2:35" ht="26.25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8"/>
      <c r="AI452" s="108"/>
    </row>
    <row r="453" spans="2:35" ht="26.25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8"/>
      <c r="AI453" s="108"/>
    </row>
    <row r="454" spans="2:35" ht="26.25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8"/>
      <c r="AI454" s="108"/>
    </row>
    <row r="455" spans="2:35" ht="26.25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8"/>
      <c r="AI455" s="108"/>
    </row>
    <row r="456" spans="2:35" ht="26.25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8"/>
      <c r="AI456" s="108"/>
    </row>
    <row r="457" spans="2:35" ht="26.25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8"/>
      <c r="AI457" s="108"/>
    </row>
    <row r="458" spans="2:35" ht="26.25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8"/>
      <c r="AI458" s="108"/>
    </row>
    <row r="459" spans="2:35" ht="26.25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8"/>
      <c r="AI459" s="108"/>
    </row>
    <row r="460" spans="2:35" ht="26.25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8"/>
      <c r="AI460" s="108"/>
    </row>
    <row r="461" spans="2:35" ht="26.25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8"/>
      <c r="AI461" s="108"/>
    </row>
    <row r="462" spans="2:35" ht="26.25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8"/>
      <c r="AI462" s="108"/>
    </row>
    <row r="463" spans="2:35" ht="26.25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8"/>
      <c r="AI463" s="108"/>
    </row>
    <row r="464" spans="2:35" ht="26.25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8"/>
      <c r="AI464" s="108"/>
    </row>
    <row r="465" spans="2:35" ht="26.25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8"/>
      <c r="AI465" s="108"/>
    </row>
    <row r="466" spans="2:35" ht="26.25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8"/>
      <c r="AI466" s="108"/>
    </row>
    <row r="467" spans="2:35" ht="26.25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8"/>
      <c r="AI467" s="108"/>
    </row>
    <row r="468" spans="2:35" ht="26.25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8"/>
      <c r="AI468" s="108"/>
    </row>
    <row r="469" spans="2:35" ht="26.25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8"/>
      <c r="AI469" s="108"/>
    </row>
    <row r="470" spans="2:35" ht="26.25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8"/>
      <c r="AI470" s="108"/>
    </row>
    <row r="471" spans="2:35" ht="26.25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8"/>
      <c r="AI471" s="108"/>
    </row>
    <row r="472" spans="2:35" ht="26.25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8"/>
      <c r="AI472" s="108"/>
    </row>
    <row r="473" spans="2:35" ht="26.25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8"/>
      <c r="AI473" s="108"/>
    </row>
    <row r="474" spans="2:35" ht="26.25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8"/>
      <c r="AI474" s="108"/>
    </row>
    <row r="475" spans="2:35" ht="26.25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8"/>
      <c r="AI475" s="108"/>
    </row>
    <row r="476" spans="2:35" ht="26.25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8"/>
      <c r="AI476" s="108"/>
    </row>
    <row r="477" spans="2:35" ht="26.25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8"/>
      <c r="AI477" s="108"/>
    </row>
    <row r="478" spans="2:35" ht="26.25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8"/>
      <c r="AI478" s="108"/>
    </row>
    <row r="479" spans="2:35" ht="26.25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8"/>
      <c r="AI479" s="108"/>
    </row>
    <row r="480" spans="2:35" ht="26.25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8"/>
      <c r="AI480" s="108"/>
    </row>
    <row r="481" spans="2:35" ht="26.25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8"/>
      <c r="AI481" s="108"/>
    </row>
    <row r="482" spans="2:35" ht="26.25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8"/>
      <c r="AI482" s="108"/>
    </row>
    <row r="483" spans="2:35" ht="26.25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8"/>
      <c r="AI483" s="108"/>
    </row>
    <row r="484" spans="2:35" ht="26.25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8"/>
      <c r="AI484" s="108"/>
    </row>
    <row r="485" spans="2:35" ht="26.25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8"/>
      <c r="AI485" s="108"/>
    </row>
    <row r="486" spans="2:35" ht="26.25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8"/>
      <c r="AI486" s="108"/>
    </row>
    <row r="487" spans="2:35" ht="26.25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8"/>
      <c r="AI487" s="108"/>
    </row>
    <row r="488" spans="2:35" ht="26.25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8"/>
      <c r="AI488" s="108"/>
    </row>
    <row r="489" spans="2:35" ht="26.25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8"/>
      <c r="AI489" s="108"/>
    </row>
    <row r="490" spans="2:35" ht="26.25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8"/>
      <c r="AI490" s="108"/>
    </row>
    <row r="491" spans="2:35" ht="26.25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8"/>
      <c r="AI491" s="108"/>
    </row>
    <row r="492" spans="2:35" ht="26.25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8"/>
      <c r="AI492" s="108"/>
    </row>
    <row r="493" spans="2:35" ht="26.25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8"/>
      <c r="AI493" s="108"/>
    </row>
    <row r="494" spans="2:35" ht="26.25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8"/>
      <c r="AI494" s="108"/>
    </row>
    <row r="495" spans="2:35" ht="26.25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8"/>
      <c r="AI495" s="108"/>
    </row>
    <row r="496" spans="2:35" ht="26.25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8"/>
      <c r="AI496" s="108"/>
    </row>
    <row r="497" spans="2:35" ht="26.25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8"/>
      <c r="AI497" s="108"/>
    </row>
    <row r="498" spans="2:35" ht="26.25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8"/>
      <c r="AI498" s="108"/>
    </row>
    <row r="499" spans="2:35" ht="26.25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8"/>
      <c r="AI499" s="108"/>
    </row>
    <row r="500" spans="2:35" ht="26.25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8"/>
      <c r="AI500" s="108"/>
    </row>
    <row r="501" spans="2:35" ht="26.25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8"/>
      <c r="AI501" s="108"/>
    </row>
    <row r="502" spans="2:35" ht="26.25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8"/>
      <c r="AI502" s="108"/>
    </row>
    <row r="503" spans="2:35" ht="26.25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8"/>
      <c r="AI503" s="108"/>
    </row>
    <row r="504" spans="2:35" ht="26.25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8"/>
      <c r="AI504" s="108"/>
    </row>
    <row r="505" spans="2:35" ht="26.25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8"/>
      <c r="AI505" s="108"/>
    </row>
    <row r="506" spans="2:35" ht="26.25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8"/>
      <c r="AI506" s="108"/>
    </row>
    <row r="507" spans="2:35" ht="26.25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8"/>
      <c r="AI507" s="108"/>
    </row>
    <row r="508" spans="2:35" ht="26.25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8"/>
      <c r="AI508" s="108"/>
    </row>
    <row r="509" spans="2:35" ht="26.25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8"/>
      <c r="AI509" s="108"/>
    </row>
    <row r="510" spans="2:35" ht="26.25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8"/>
      <c r="AI510" s="108"/>
    </row>
    <row r="511" spans="2:35" ht="26.25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8"/>
      <c r="AI511" s="108"/>
    </row>
    <row r="512" spans="2:35" ht="26.25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8"/>
      <c r="AI512" s="108"/>
    </row>
    <row r="513" spans="2:35" ht="26.25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8"/>
      <c r="AI513" s="108"/>
    </row>
    <row r="514" spans="2:35" ht="26.25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8"/>
      <c r="AI514" s="108"/>
    </row>
    <row r="515" spans="2:35" ht="26.25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8"/>
      <c r="AI515" s="108"/>
    </row>
    <row r="516" spans="2:35" ht="26.25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8"/>
      <c r="AI516" s="108"/>
    </row>
    <row r="517" spans="2:35" ht="26.25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8"/>
      <c r="AI517" s="108"/>
    </row>
    <row r="518" spans="2:35" ht="26.25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8"/>
      <c r="AI518" s="108"/>
    </row>
    <row r="519" spans="2:35" ht="26.25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8"/>
      <c r="AI519" s="108"/>
    </row>
    <row r="520" spans="2:35" ht="26.25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8"/>
      <c r="AI520" s="108"/>
    </row>
    <row r="521" spans="2:35" ht="26.25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8"/>
      <c r="AI521" s="108"/>
    </row>
    <row r="522" spans="2:35" ht="26.25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8"/>
      <c r="AI522" s="108"/>
    </row>
    <row r="523" spans="2:35" ht="26.25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8"/>
      <c r="AI523" s="108"/>
    </row>
    <row r="524" spans="2:35" ht="26.25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8"/>
      <c r="AI524" s="108"/>
    </row>
    <row r="525" spans="2:35" ht="26.25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8"/>
      <c r="AI525" s="108"/>
    </row>
    <row r="526" spans="2:35" ht="26.25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8"/>
      <c r="AI526" s="108"/>
    </row>
    <row r="527" spans="2:35" ht="26.25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8"/>
      <c r="AI527" s="108"/>
    </row>
    <row r="528" spans="2:35" ht="26.25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8"/>
      <c r="AI528" s="108"/>
    </row>
    <row r="529" spans="2:35" ht="26.25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8"/>
      <c r="AI529" s="108"/>
    </row>
    <row r="530" spans="2:35" ht="26.25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8"/>
      <c r="AI530" s="108"/>
    </row>
    <row r="531" spans="2:35" ht="26.25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8"/>
      <c r="AI531" s="108"/>
    </row>
    <row r="532" spans="2:35" ht="26.25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8"/>
      <c r="AI532" s="108"/>
    </row>
    <row r="533" spans="2:35" ht="26.25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8"/>
      <c r="AI533" s="108"/>
    </row>
    <row r="534" spans="2:35" ht="26.25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8"/>
      <c r="AI534" s="108"/>
    </row>
    <row r="535" spans="2:35" ht="26.25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8"/>
      <c r="AI535" s="108"/>
    </row>
    <row r="536" spans="2:35" ht="26.25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8"/>
      <c r="AI536" s="108"/>
    </row>
    <row r="537" spans="2:35" ht="26.25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8"/>
      <c r="AI537" s="108"/>
    </row>
    <row r="538" spans="2:35" ht="26.25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8"/>
      <c r="AI538" s="108"/>
    </row>
    <row r="539" spans="2:35" ht="26.25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8"/>
      <c r="AI539" s="108"/>
    </row>
    <row r="540" spans="2:35" ht="26.25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8"/>
      <c r="AI540" s="108"/>
    </row>
    <row r="541" spans="2:35" ht="26.25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8"/>
      <c r="AI541" s="108"/>
    </row>
    <row r="542" spans="2:35" ht="26.25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8"/>
      <c r="AI542" s="108"/>
    </row>
    <row r="543" spans="2:35" ht="26.25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8"/>
      <c r="AI543" s="108"/>
    </row>
    <row r="544" spans="2:35" ht="26.25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8"/>
      <c r="AI544" s="108"/>
    </row>
    <row r="545" spans="2:35" ht="26.25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8"/>
      <c r="AI545" s="108"/>
    </row>
    <row r="546" spans="2:35" ht="26.25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8"/>
      <c r="AI546" s="108"/>
    </row>
    <row r="547" spans="2:35" ht="26.25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8"/>
      <c r="AI547" s="108"/>
    </row>
    <row r="548" spans="2:35" ht="26.25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8"/>
      <c r="AI548" s="108"/>
    </row>
    <row r="549" spans="2:35" ht="26.25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8"/>
      <c r="AI549" s="108"/>
    </row>
    <row r="550" spans="2:35" ht="26.25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8"/>
      <c r="AI550" s="108"/>
    </row>
    <row r="551" spans="2:35" ht="26.25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8"/>
      <c r="AI551" s="108"/>
    </row>
    <row r="552" spans="2:35" ht="26.25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8"/>
      <c r="AI552" s="108"/>
    </row>
    <row r="553" spans="2:35" ht="26.25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8"/>
      <c r="AI553" s="108"/>
    </row>
    <row r="554" spans="2:35" ht="26.25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8"/>
      <c r="AI554" s="108"/>
    </row>
    <row r="555" spans="2:35" ht="26.25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8"/>
      <c r="AI555" s="108"/>
    </row>
    <row r="556" spans="2:35" ht="26.25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8"/>
      <c r="AI556" s="108"/>
    </row>
    <row r="557" spans="2:35" ht="26.25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8"/>
      <c r="AI557" s="108"/>
    </row>
    <row r="558" spans="2:35" ht="26.25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8"/>
      <c r="AI558" s="108"/>
    </row>
    <row r="559" spans="2:35" ht="26.25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8"/>
      <c r="AI559" s="108"/>
    </row>
    <row r="560" spans="2:35" ht="26.25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8"/>
      <c r="AI560" s="108"/>
    </row>
    <row r="561" spans="2:35" ht="26.25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8"/>
      <c r="AI561" s="108"/>
    </row>
    <row r="562" spans="2:35" ht="26.25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8"/>
      <c r="AI562" s="108"/>
    </row>
    <row r="563" spans="2:35" ht="26.25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8"/>
      <c r="AI563" s="108"/>
    </row>
    <row r="564" spans="2:35" ht="26.25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8"/>
      <c r="AI564" s="108"/>
    </row>
    <row r="565" spans="2:35" ht="26.25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8"/>
      <c r="AI565" s="108"/>
    </row>
    <row r="566" spans="2:35" ht="26.25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8"/>
      <c r="AI566" s="108"/>
    </row>
    <row r="567" spans="2:35" ht="26.25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8"/>
      <c r="AI567" s="108"/>
    </row>
    <row r="568" spans="2:35" ht="26.25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8"/>
      <c r="AI568" s="108"/>
    </row>
    <row r="569" spans="2:35" ht="26.25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8"/>
      <c r="AI569" s="108"/>
    </row>
    <row r="570" spans="2:35" ht="26.25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8"/>
      <c r="AI570" s="108"/>
    </row>
    <row r="571" spans="2:35" ht="26.25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8"/>
      <c r="AI571" s="108"/>
    </row>
    <row r="572" spans="2:35" ht="26.25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8"/>
      <c r="AI572" s="108"/>
    </row>
    <row r="573" spans="2:35" ht="26.25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8"/>
      <c r="AI573" s="108"/>
    </row>
    <row r="574" spans="2:35" ht="26.25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8"/>
      <c r="AI574" s="108"/>
    </row>
    <row r="575" spans="2:35" ht="26.25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8"/>
      <c r="AI575" s="108"/>
    </row>
    <row r="576" spans="2:35" ht="26.25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8"/>
      <c r="AI576" s="108"/>
    </row>
    <row r="577" spans="2:35" ht="26.25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8"/>
      <c r="AI577" s="108"/>
    </row>
    <row r="578" spans="2:35" ht="26.25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8"/>
      <c r="AI578" s="108"/>
    </row>
    <row r="579" spans="2:35" ht="26.25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8"/>
      <c r="AI579" s="108"/>
    </row>
    <row r="580" spans="2:35" ht="26.25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8"/>
      <c r="AI580" s="108"/>
    </row>
    <row r="581" spans="2:35" ht="26.25">
      <c r="B581" s="108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8"/>
      <c r="AI581" s="108"/>
    </row>
    <row r="582" spans="2:35" ht="20.25">
      <c r="B582" s="138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38"/>
      <c r="AI582" s="138"/>
    </row>
    <row r="583" spans="2:35" ht="20.25">
      <c r="B583" s="138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38"/>
      <c r="AI583" s="138"/>
    </row>
    <row r="584" spans="2:35" ht="20.25">
      <c r="B584" s="138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38"/>
      <c r="AI584" s="138"/>
    </row>
    <row r="585" spans="2:35" ht="20.25">
      <c r="B585" s="138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38"/>
      <c r="AI585" s="138"/>
    </row>
    <row r="586" spans="2:35" ht="20.25">
      <c r="B586" s="138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38"/>
      <c r="AI586" s="138"/>
    </row>
    <row r="587" spans="2:35" ht="20.25">
      <c r="B587" s="138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38"/>
      <c r="AI587" s="138"/>
    </row>
    <row r="588" spans="2:35" ht="20.25">
      <c r="B588" s="138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38"/>
      <c r="AI588" s="138"/>
    </row>
    <row r="589" spans="2:35" ht="20.25">
      <c r="B589" s="138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38"/>
      <c r="AI589" s="138"/>
    </row>
    <row r="590" spans="2:35" ht="20.25">
      <c r="B590" s="138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38"/>
      <c r="AI590" s="138"/>
    </row>
    <row r="591" spans="2:35" ht="20.25">
      <c r="B591" s="138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38"/>
      <c r="AI591" s="138"/>
    </row>
    <row r="592" spans="2:35" ht="20.25">
      <c r="B592" s="138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38"/>
      <c r="AI592" s="138"/>
    </row>
    <row r="593" spans="2:35" ht="20.25">
      <c r="B593" s="138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38"/>
      <c r="AI593" s="138"/>
    </row>
    <row r="594" spans="2:35" ht="20.25">
      <c r="B594" s="138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38"/>
      <c r="AI594" s="138"/>
    </row>
    <row r="595" spans="2:35" ht="20.25">
      <c r="B595" s="138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38"/>
      <c r="AI595" s="138"/>
    </row>
    <row r="596" spans="2:35" ht="20.25">
      <c r="B596" s="138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38"/>
      <c r="AI596" s="138"/>
    </row>
    <row r="597" spans="2:35" ht="20.25">
      <c r="B597" s="138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38"/>
      <c r="AI597" s="138"/>
    </row>
    <row r="598" spans="2:35" ht="20.25">
      <c r="B598" s="138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38"/>
      <c r="AI598" s="138"/>
    </row>
    <row r="599" spans="2:35" ht="20.25">
      <c r="B599" s="138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38"/>
      <c r="AI599" s="138"/>
    </row>
    <row r="600" spans="2:35" ht="20.25">
      <c r="B600" s="138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38"/>
      <c r="AI600" s="138"/>
    </row>
    <row r="601" spans="2:35" ht="20.25">
      <c r="B601" s="138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38"/>
      <c r="AI601" s="138"/>
    </row>
    <row r="602" spans="2:35" ht="20.25">
      <c r="B602" s="138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38"/>
      <c r="AI602" s="138"/>
    </row>
    <row r="603" spans="2:35" ht="20.25">
      <c r="B603" s="138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38"/>
      <c r="AI603" s="138"/>
    </row>
    <row r="604" spans="2:35" ht="20.25">
      <c r="B604" s="138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38"/>
      <c r="AI604" s="138"/>
    </row>
    <row r="605" spans="2:35" ht="20.25">
      <c r="B605" s="138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38"/>
      <c r="AI605" s="138"/>
    </row>
    <row r="606" spans="2:35" ht="20.25">
      <c r="B606" s="138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38"/>
      <c r="AI606" s="138"/>
    </row>
    <row r="607" spans="2:35" ht="20.25">
      <c r="B607" s="138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38"/>
      <c r="AI607" s="138"/>
    </row>
    <row r="608" spans="2:35" ht="20.25">
      <c r="B608" s="138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38"/>
      <c r="AI608" s="138"/>
    </row>
    <row r="609" spans="2:35" ht="20.25">
      <c r="B609" s="138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38"/>
      <c r="AI609" s="138"/>
    </row>
    <row r="610" spans="2:35" ht="20.25">
      <c r="B610" s="138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38"/>
      <c r="AI610" s="138"/>
    </row>
    <row r="611" spans="2:35" ht="20.25">
      <c r="B611" s="138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38"/>
      <c r="AI611" s="138"/>
    </row>
    <row r="612" spans="2:35" ht="20.25">
      <c r="B612" s="138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38"/>
      <c r="AI612" s="138"/>
    </row>
    <row r="613" spans="2:35" ht="20.25">
      <c r="B613" s="138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38"/>
      <c r="AI613" s="138"/>
    </row>
    <row r="614" spans="2:35" ht="20.25">
      <c r="B614" s="138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38"/>
      <c r="AI614" s="138"/>
    </row>
    <row r="615" spans="2:35" ht="20.25">
      <c r="B615" s="138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38"/>
      <c r="AI615" s="138"/>
    </row>
    <row r="616" spans="2:35" ht="20.25">
      <c r="B616" s="138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38"/>
      <c r="AI616" s="138"/>
    </row>
    <row r="617" spans="2:35" ht="20.25">
      <c r="B617" s="138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38"/>
      <c r="AI617" s="138"/>
    </row>
    <row r="618" spans="2:35" ht="20.25">
      <c r="B618" s="138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38"/>
      <c r="AI618" s="138"/>
    </row>
    <row r="619" spans="2:35" ht="20.25">
      <c r="B619" s="138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38"/>
      <c r="AI619" s="138"/>
    </row>
    <row r="620" spans="2:35" ht="20.25">
      <c r="B620" s="138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38"/>
      <c r="AI620" s="138"/>
    </row>
    <row r="621" spans="2:35" ht="20.25">
      <c r="B621" s="138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38"/>
      <c r="AI621" s="138"/>
    </row>
    <row r="622" spans="2:35" ht="20.25">
      <c r="B622" s="138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38"/>
      <c r="AI622" s="138"/>
    </row>
    <row r="623" spans="2:35" ht="20.25">
      <c r="B623" s="138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38"/>
      <c r="AI623" s="138"/>
    </row>
    <row r="624" spans="2:35" ht="20.25">
      <c r="B624" s="138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38"/>
      <c r="AI624" s="138"/>
    </row>
    <row r="625" spans="2:35" ht="20.25">
      <c r="B625" s="138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38"/>
      <c r="AI625" s="138"/>
    </row>
    <row r="626" spans="2:35" ht="20.25">
      <c r="B626" s="138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38"/>
      <c r="AI626" s="138"/>
    </row>
    <row r="627" spans="2:35" ht="20.25">
      <c r="B627" s="138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38"/>
      <c r="AI627" s="138"/>
    </row>
    <row r="628" spans="2:35" ht="20.25">
      <c r="B628" s="138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38"/>
      <c r="AI628" s="138"/>
    </row>
    <row r="629" spans="2:35" ht="20.25">
      <c r="B629" s="138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38"/>
      <c r="AI629" s="138"/>
    </row>
    <row r="630" spans="2:35" ht="20.25">
      <c r="B630" s="138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38"/>
      <c r="AI630" s="138"/>
    </row>
    <row r="631" spans="2:35" ht="20.25">
      <c r="B631" s="138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38"/>
      <c r="AI631" s="138"/>
    </row>
  </sheetData>
  <mergeCells count="1">
    <mergeCell ref="D445:AI445"/>
  </mergeCells>
  <pageMargins left="0" right="0" top="0" bottom="0" header="0" footer="0"/>
  <pageSetup paperSize="9" scale="22" orientation="landscape" verticalDpi="1200" r:id="rId1"/>
  <rowBreaks count="5" manualBreakCount="5">
    <brk id="94" max="72" man="1"/>
    <brk id="188" max="72" man="1"/>
    <brk id="284" max="72" man="1"/>
    <brk id="382" max="72" man="1"/>
    <brk id="442" max="72" man="1"/>
  </rowBreaks>
  <colBreaks count="1" manualBreakCount="1">
    <brk id="35" max="4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B2:CJ630"/>
  <sheetViews>
    <sheetView view="pageBreakPreview" topLeftCell="A442" zoomScale="60" zoomScaleNormal="60" workbookViewId="0">
      <selection activeCell="K446" sqref="K446"/>
    </sheetView>
  </sheetViews>
  <sheetFormatPr defaultColWidth="9.140625" defaultRowHeight="12.75"/>
  <cols>
    <col min="1" max="1" width="4.140625" style="107" customWidth="1"/>
    <col min="2" max="2" width="13.85546875" style="107" customWidth="1"/>
    <col min="3" max="3" width="69.7109375" style="107" customWidth="1"/>
    <col min="4" max="4" width="19.7109375" style="107" customWidth="1"/>
    <col min="5" max="5" width="20.28515625" style="107" customWidth="1"/>
    <col min="6" max="6" width="18.140625" style="107" customWidth="1"/>
    <col min="7" max="7" width="18.28515625" style="107" customWidth="1"/>
    <col min="8" max="8" width="18.5703125" style="107" customWidth="1"/>
    <col min="9" max="9" width="18.85546875" style="107" customWidth="1"/>
    <col min="10" max="10" width="15.7109375" style="107" customWidth="1"/>
    <col min="11" max="11" width="20.85546875" style="107" customWidth="1"/>
    <col min="12" max="12" width="19.7109375" style="107" customWidth="1"/>
    <col min="13" max="13" width="15.7109375" style="107" customWidth="1"/>
    <col min="14" max="14" width="21.140625" style="107" customWidth="1"/>
    <col min="15" max="15" width="15.7109375" style="107" customWidth="1"/>
    <col min="16" max="16" width="22.140625" style="107" customWidth="1"/>
    <col min="17" max="17" width="20.28515625" style="107" customWidth="1"/>
    <col min="18" max="20" width="15.7109375" style="107" customWidth="1"/>
    <col min="21" max="21" width="20.7109375" style="107" customWidth="1"/>
    <col min="22" max="35" width="15.7109375" style="107" customWidth="1"/>
    <col min="36" max="73" width="9.140625" style="304"/>
    <col min="74" max="16384" width="9.140625" style="107"/>
  </cols>
  <sheetData>
    <row r="2" spans="2:73" ht="26.25">
      <c r="B2" s="105"/>
      <c r="C2" s="105" t="s">
        <v>427</v>
      </c>
      <c r="D2" s="106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2:73" ht="26.25">
      <c r="B3" s="105"/>
      <c r="C3" s="105"/>
      <c r="D3" s="105"/>
      <c r="E3" s="105"/>
      <c r="F3" s="105" t="s">
        <v>149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2:73" ht="26.25">
      <c r="B4" s="110" t="s">
        <v>73</v>
      </c>
      <c r="C4" s="110" t="s">
        <v>74</v>
      </c>
      <c r="D4" s="110" t="s">
        <v>75</v>
      </c>
      <c r="E4" s="110"/>
      <c r="F4" s="110"/>
      <c r="G4" s="110" t="s">
        <v>76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316"/>
    </row>
    <row r="5" spans="2:73" ht="26.25">
      <c r="B5" s="111" t="s">
        <v>77</v>
      </c>
      <c r="C5" s="112" t="s">
        <v>78</v>
      </c>
      <c r="D5" s="110" t="s">
        <v>79</v>
      </c>
      <c r="E5" s="110" t="s">
        <v>80</v>
      </c>
      <c r="F5" s="110" t="s">
        <v>81</v>
      </c>
      <c r="G5" s="110" t="s">
        <v>82</v>
      </c>
      <c r="H5" s="110" t="s">
        <v>83</v>
      </c>
      <c r="I5" s="110" t="s">
        <v>84</v>
      </c>
      <c r="J5" s="110" t="s">
        <v>85</v>
      </c>
      <c r="K5" s="110" t="s">
        <v>86</v>
      </c>
      <c r="L5" s="110" t="s">
        <v>87</v>
      </c>
      <c r="M5" s="110" t="s">
        <v>88</v>
      </c>
      <c r="N5" s="110" t="s">
        <v>41</v>
      </c>
      <c r="O5" s="110" t="s">
        <v>89</v>
      </c>
      <c r="P5" s="110" t="s">
        <v>90</v>
      </c>
      <c r="Q5" s="110" t="s">
        <v>91</v>
      </c>
      <c r="R5" s="110" t="s">
        <v>92</v>
      </c>
      <c r="S5" s="110" t="s">
        <v>93</v>
      </c>
      <c r="T5" s="110" t="s">
        <v>94</v>
      </c>
      <c r="U5" s="110" t="s">
        <v>95</v>
      </c>
      <c r="V5" s="110" t="s">
        <v>96</v>
      </c>
      <c r="W5" s="110" t="s">
        <v>97</v>
      </c>
      <c r="X5" s="110" t="s">
        <v>98</v>
      </c>
      <c r="Y5" s="110" t="s">
        <v>99</v>
      </c>
      <c r="Z5" s="110" t="s">
        <v>100</v>
      </c>
      <c r="AA5" s="110" t="s">
        <v>101</v>
      </c>
      <c r="AB5" s="110" t="s">
        <v>102</v>
      </c>
      <c r="AC5" s="110" t="s">
        <v>103</v>
      </c>
      <c r="AD5" s="110" t="s">
        <v>104</v>
      </c>
      <c r="AE5" s="110" t="s">
        <v>136</v>
      </c>
      <c r="AF5" s="110" t="s">
        <v>105</v>
      </c>
      <c r="AG5" s="110" t="s">
        <v>106</v>
      </c>
      <c r="AH5" s="110" t="s">
        <v>107</v>
      </c>
      <c r="AI5" s="316" t="s">
        <v>108</v>
      </c>
    </row>
    <row r="6" spans="2:73" s="116" customFormat="1" ht="27.75">
      <c r="B6" s="113" t="s">
        <v>231</v>
      </c>
      <c r="C6" s="114" t="s">
        <v>117</v>
      </c>
      <c r="D6" s="115" t="s">
        <v>59</v>
      </c>
      <c r="E6" s="114"/>
      <c r="F6" s="114"/>
      <c r="G6" s="114"/>
      <c r="H6" s="114">
        <v>66.599999999999994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>
        <v>10</v>
      </c>
      <c r="W6" s="114"/>
      <c r="X6" s="114"/>
      <c r="Y6" s="114">
        <v>20</v>
      </c>
      <c r="Z6" s="114"/>
      <c r="AA6" s="114"/>
      <c r="AB6" s="114"/>
      <c r="AC6" s="114"/>
      <c r="AD6" s="114"/>
      <c r="AE6" s="114"/>
      <c r="AF6" s="114"/>
      <c r="AG6" s="114"/>
      <c r="AH6" s="114"/>
      <c r="AI6" s="306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</row>
    <row r="7" spans="2:73" s="116" customFormat="1" ht="27.75">
      <c r="B7" s="117" t="s">
        <v>388</v>
      </c>
      <c r="C7" s="114" t="s">
        <v>439</v>
      </c>
      <c r="D7" s="115">
        <v>200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>
        <v>150</v>
      </c>
      <c r="V7" s="114"/>
      <c r="W7" s="114"/>
      <c r="X7" s="114"/>
      <c r="Y7" s="114"/>
      <c r="Z7" s="114"/>
      <c r="AA7" s="114"/>
      <c r="AB7" s="114"/>
      <c r="AC7" s="114"/>
      <c r="AD7" s="114">
        <v>13</v>
      </c>
      <c r="AE7" s="114"/>
      <c r="AF7" s="114"/>
      <c r="AG7" s="114"/>
      <c r="AH7" s="114"/>
      <c r="AI7" s="306">
        <v>4</v>
      </c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</row>
    <row r="8" spans="2:73" s="116" customFormat="1" ht="27.75">
      <c r="B8" s="117"/>
      <c r="C8" s="114" t="s">
        <v>31</v>
      </c>
      <c r="D8" s="115">
        <v>40</v>
      </c>
      <c r="E8" s="114">
        <v>40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306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</row>
    <row r="9" spans="2:73" s="116" customFormat="1" ht="27.75">
      <c r="B9" s="117" t="s">
        <v>246</v>
      </c>
      <c r="C9" s="114" t="s">
        <v>137</v>
      </c>
      <c r="D9" s="115">
        <v>15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>
        <v>15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306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</row>
    <row r="10" spans="2:73" s="116" customFormat="1" ht="27.75">
      <c r="B10" s="117"/>
      <c r="C10" s="114"/>
      <c r="D10" s="115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306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</row>
    <row r="11" spans="2:73" s="116" customFormat="1" ht="27.75">
      <c r="B11" s="117"/>
      <c r="C11" s="114" t="s">
        <v>484</v>
      </c>
      <c r="D11" s="115">
        <v>200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4">
        <v>200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307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</row>
    <row r="12" spans="2:73" s="116" customFormat="1" ht="27.75">
      <c r="B12" s="117"/>
      <c r="C12" s="114" t="s">
        <v>184</v>
      </c>
      <c r="D12" s="115">
        <v>25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4">
        <v>25</v>
      </c>
      <c r="AF12" s="115"/>
      <c r="AG12" s="115"/>
      <c r="AH12" s="115"/>
      <c r="AI12" s="307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</row>
    <row r="13" spans="2:73" s="116" customFormat="1" ht="27.75">
      <c r="B13" s="117" t="s">
        <v>235</v>
      </c>
      <c r="C13" s="114" t="s">
        <v>41</v>
      </c>
      <c r="D13" s="115">
        <v>100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>
        <v>100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307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</row>
    <row r="14" spans="2:73" s="116" customFormat="1" ht="27.75">
      <c r="B14" s="117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307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</row>
    <row r="15" spans="2:73" s="116" customFormat="1" ht="27.75">
      <c r="B15" s="117" t="s">
        <v>397</v>
      </c>
      <c r="C15" s="114" t="s">
        <v>438</v>
      </c>
      <c r="D15" s="115">
        <v>100</v>
      </c>
      <c r="E15" s="114"/>
      <c r="F15" s="114"/>
      <c r="G15" s="114"/>
      <c r="H15" s="114"/>
      <c r="I15" s="114"/>
      <c r="J15" s="114"/>
      <c r="K15" s="114"/>
      <c r="L15" s="114">
        <f>95+1</f>
        <v>96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>
        <v>5</v>
      </c>
      <c r="AD15" s="114">
        <v>2</v>
      </c>
      <c r="AE15" s="114"/>
      <c r="AF15" s="114"/>
      <c r="AG15" s="114"/>
      <c r="AH15" s="114"/>
      <c r="AI15" s="306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</row>
    <row r="16" spans="2:73" s="116" customFormat="1" ht="27.75">
      <c r="B16" s="117" t="s">
        <v>248</v>
      </c>
      <c r="C16" s="114" t="s">
        <v>502</v>
      </c>
      <c r="D16" s="115">
        <v>300</v>
      </c>
      <c r="E16" s="114"/>
      <c r="F16" s="114"/>
      <c r="G16" s="114"/>
      <c r="H16" s="114"/>
      <c r="I16" s="114"/>
      <c r="J16" s="114"/>
      <c r="K16" s="114">
        <v>24</v>
      </c>
      <c r="L16" s="114">
        <v>99</v>
      </c>
      <c r="M16" s="114">
        <v>3.6</v>
      </c>
      <c r="N16" s="114"/>
      <c r="O16" s="114"/>
      <c r="P16" s="114"/>
      <c r="Q16" s="114"/>
      <c r="R16" s="114"/>
      <c r="S16" s="114"/>
      <c r="T16" s="114"/>
      <c r="U16" s="114"/>
      <c r="V16" s="114">
        <v>6</v>
      </c>
      <c r="W16" s="114"/>
      <c r="X16" s="114"/>
      <c r="Y16" s="114"/>
      <c r="Z16" s="114"/>
      <c r="AA16" s="114"/>
      <c r="AB16" s="114"/>
      <c r="AC16" s="114"/>
      <c r="AD16" s="114">
        <v>3</v>
      </c>
      <c r="AE16" s="114"/>
      <c r="AF16" s="114"/>
      <c r="AG16" s="114"/>
      <c r="AH16" s="114"/>
      <c r="AI16" s="306"/>
      <c r="AJ16" s="305"/>
      <c r="AK16" s="305">
        <v>1.2</v>
      </c>
      <c r="AL16" s="305"/>
      <c r="AM16" s="305">
        <v>0.15</v>
      </c>
      <c r="AN16" s="305">
        <v>0.01</v>
      </c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</row>
    <row r="17" spans="2:73" s="116" customFormat="1" ht="27.75">
      <c r="B17" s="117"/>
      <c r="C17" s="114" t="s">
        <v>249</v>
      </c>
      <c r="D17" s="115">
        <v>6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>
        <v>6</v>
      </c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307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</row>
    <row r="18" spans="2:73" s="116" customFormat="1" ht="27.75">
      <c r="B18" s="117" t="s">
        <v>237</v>
      </c>
      <c r="C18" s="114" t="s">
        <v>238</v>
      </c>
      <c r="D18" s="115">
        <v>100</v>
      </c>
      <c r="E18" s="114">
        <v>28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>
        <v>74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>
        <v>6</v>
      </c>
      <c r="AD18" s="114"/>
      <c r="AE18" s="114"/>
      <c r="AF18" s="114"/>
      <c r="AG18" s="114"/>
      <c r="AH18" s="114"/>
      <c r="AI18" s="306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</row>
    <row r="19" spans="2:73" s="116" customFormat="1" ht="27.75">
      <c r="B19" s="117" t="s">
        <v>239</v>
      </c>
      <c r="C19" s="114" t="s">
        <v>369</v>
      </c>
      <c r="D19" s="115">
        <v>200</v>
      </c>
      <c r="E19" s="114"/>
      <c r="F19" s="114">
        <v>2.4</v>
      </c>
      <c r="G19" s="114"/>
      <c r="H19" s="114"/>
      <c r="I19" s="114"/>
      <c r="J19" s="114"/>
      <c r="K19" s="114"/>
      <c r="L19" s="114">
        <v>241.2</v>
      </c>
      <c r="M19" s="114">
        <v>4.8</v>
      </c>
      <c r="N19" s="114"/>
      <c r="O19" s="114"/>
      <c r="P19" s="114"/>
      <c r="Q19" s="114"/>
      <c r="R19" s="114"/>
      <c r="S19" s="114"/>
      <c r="T19" s="114"/>
      <c r="U19" s="114"/>
      <c r="V19" s="114">
        <v>7</v>
      </c>
      <c r="W19" s="114"/>
      <c r="X19" s="114"/>
      <c r="Y19" s="114"/>
      <c r="Z19" s="114"/>
      <c r="AA19" s="114"/>
      <c r="AB19" s="114"/>
      <c r="AC19" s="114"/>
      <c r="AD19" s="114">
        <v>6</v>
      </c>
      <c r="AE19" s="114"/>
      <c r="AF19" s="114"/>
      <c r="AG19" s="114"/>
      <c r="AH19" s="114"/>
      <c r="AI19" s="306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</row>
    <row r="20" spans="2:73" s="116" customFormat="1" ht="27.75">
      <c r="B20" s="117" t="s">
        <v>388</v>
      </c>
      <c r="C20" s="118" t="s">
        <v>465</v>
      </c>
      <c r="D20" s="115">
        <v>200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>
        <v>40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>
        <v>15</v>
      </c>
      <c r="AE20" s="114"/>
      <c r="AF20" s="114"/>
      <c r="AG20" s="114"/>
      <c r="AH20" s="114"/>
      <c r="AI20" s="306"/>
      <c r="AJ20" s="305"/>
      <c r="AK20" s="305"/>
      <c r="AL20" s="305">
        <v>0.2</v>
      </c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</row>
    <row r="21" spans="2:73" s="116" customFormat="1" ht="27.75">
      <c r="B21" s="117"/>
      <c r="C21" s="118" t="s">
        <v>39</v>
      </c>
      <c r="D21" s="115">
        <v>60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306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</row>
    <row r="22" spans="2:73" s="116" customFormat="1" ht="27.75">
      <c r="B22" s="117"/>
      <c r="C22" s="118"/>
      <c r="D22" s="115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306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</row>
    <row r="23" spans="2:73" s="116" customFormat="1" ht="27.75">
      <c r="B23" s="114"/>
      <c r="C23" s="114"/>
      <c r="D23" s="115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306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</row>
    <row r="24" spans="2:73" s="116" customFormat="1" ht="27.75">
      <c r="B24" s="117" t="s">
        <v>388</v>
      </c>
      <c r="C24" s="114" t="s">
        <v>391</v>
      </c>
      <c r="D24" s="115">
        <v>100</v>
      </c>
      <c r="E24" s="114">
        <v>20</v>
      </c>
      <c r="F24" s="114"/>
      <c r="G24" s="114"/>
      <c r="H24" s="114"/>
      <c r="I24" s="114"/>
      <c r="J24" s="114"/>
      <c r="K24" s="114"/>
      <c r="L24" s="114">
        <v>20</v>
      </c>
      <c r="M24" s="114"/>
      <c r="N24" s="114"/>
      <c r="O24" s="114"/>
      <c r="P24" s="114"/>
      <c r="Q24" s="114"/>
      <c r="R24" s="114"/>
      <c r="S24" s="114"/>
      <c r="T24" s="114"/>
      <c r="U24" s="114"/>
      <c r="V24" s="114">
        <v>10</v>
      </c>
      <c r="W24" s="114"/>
      <c r="X24" s="114"/>
      <c r="Y24" s="114"/>
      <c r="Z24" s="114">
        <v>15</v>
      </c>
      <c r="AA24" s="114">
        <v>55</v>
      </c>
      <c r="AB24" s="114"/>
      <c r="AC24" s="114">
        <v>10</v>
      </c>
      <c r="AD24" s="114"/>
      <c r="AE24" s="114"/>
      <c r="AF24" s="114"/>
      <c r="AG24" s="114"/>
      <c r="AH24" s="114"/>
      <c r="AI24" s="306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</row>
    <row r="25" spans="2:73" s="116" customFormat="1" ht="27.75">
      <c r="B25" s="114" t="s">
        <v>241</v>
      </c>
      <c r="C25" s="114" t="s">
        <v>56</v>
      </c>
      <c r="D25" s="115">
        <v>200</v>
      </c>
      <c r="E25" s="114"/>
      <c r="F25" s="114"/>
      <c r="G25" s="114"/>
      <c r="H25" s="114"/>
      <c r="I25" s="114"/>
      <c r="J25" s="114"/>
      <c r="K25" s="114">
        <v>200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>
        <v>7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306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</row>
    <row r="26" spans="2:73" s="116" customFormat="1" ht="27.75">
      <c r="B26" s="117" t="s">
        <v>444</v>
      </c>
      <c r="C26" s="114" t="s">
        <v>445</v>
      </c>
      <c r="D26" s="115" t="s">
        <v>446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>
        <v>7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>
        <v>13</v>
      </c>
      <c r="AE26" s="114"/>
      <c r="AF26" s="114"/>
      <c r="AG26" s="114">
        <v>1</v>
      </c>
      <c r="AH26" s="114"/>
      <c r="AI26" s="306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</row>
    <row r="27" spans="2:73" s="116" customFormat="1" ht="27.75">
      <c r="B27" s="117"/>
      <c r="C27" s="114" t="s">
        <v>39</v>
      </c>
      <c r="D27" s="115">
        <v>40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306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</row>
    <row r="28" spans="2:73" s="116" customFormat="1" ht="27.75">
      <c r="B28" s="117"/>
      <c r="C28" s="114" t="s">
        <v>31</v>
      </c>
      <c r="D28" s="115">
        <v>40</v>
      </c>
      <c r="E28" s="114">
        <v>40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306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</row>
    <row r="29" spans="2:73" s="116" customFormat="1" ht="27.75">
      <c r="B29" s="117"/>
      <c r="C29" s="114"/>
      <c r="D29" s="115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306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</row>
    <row r="30" spans="2:73" s="116" customFormat="1" ht="27.75">
      <c r="B30" s="117" t="s">
        <v>234</v>
      </c>
      <c r="C30" s="114" t="s">
        <v>48</v>
      </c>
      <c r="D30" s="115">
        <v>180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>
        <v>180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306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</row>
    <row r="31" spans="2:73" s="116" customFormat="1" ht="27.75">
      <c r="B31" s="117"/>
      <c r="C31" s="114" t="s">
        <v>31</v>
      </c>
      <c r="D31" s="115">
        <v>40</v>
      </c>
      <c r="E31" s="114">
        <v>40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306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</row>
    <row r="32" spans="2:73" s="116" customFormat="1" ht="27.75">
      <c r="B32" s="119"/>
      <c r="C32" s="114" t="s">
        <v>35</v>
      </c>
      <c r="D32" s="115">
        <v>15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306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</row>
    <row r="33" spans="2:73" ht="26.25">
      <c r="B33" s="110"/>
      <c r="C33" s="120" t="s">
        <v>138</v>
      </c>
      <c r="D33" s="121">
        <f>D21+D27</f>
        <v>100</v>
      </c>
      <c r="E33" s="121">
        <f t="shared" ref="E33:AI33" si="0">SUM(E6:E32)</f>
        <v>168</v>
      </c>
      <c r="F33" s="121">
        <f t="shared" si="0"/>
        <v>2.4</v>
      </c>
      <c r="G33" s="121">
        <f t="shared" si="0"/>
        <v>0</v>
      </c>
      <c r="H33" s="121">
        <f t="shared" si="0"/>
        <v>66.599999999999994</v>
      </c>
      <c r="I33" s="121">
        <f t="shared" si="0"/>
        <v>0</v>
      </c>
      <c r="J33" s="121">
        <f t="shared" si="0"/>
        <v>0</v>
      </c>
      <c r="K33" s="121">
        <f t="shared" si="0"/>
        <v>224</v>
      </c>
      <c r="L33" s="121">
        <f t="shared" si="0"/>
        <v>456.2</v>
      </c>
      <c r="M33" s="121">
        <f t="shared" si="0"/>
        <v>8.4</v>
      </c>
      <c r="N33" s="121">
        <f t="shared" si="0"/>
        <v>147</v>
      </c>
      <c r="O33" s="121">
        <f t="shared" si="0"/>
        <v>0</v>
      </c>
      <c r="P33" s="121">
        <f t="shared" si="0"/>
        <v>0</v>
      </c>
      <c r="Q33" s="121">
        <f t="shared" si="0"/>
        <v>74</v>
      </c>
      <c r="R33" s="121">
        <f t="shared" si="0"/>
        <v>0</v>
      </c>
      <c r="S33" s="121">
        <f t="shared" si="0"/>
        <v>0</v>
      </c>
      <c r="T33" s="121">
        <f t="shared" si="0"/>
        <v>0</v>
      </c>
      <c r="U33" s="121">
        <f t="shared" si="0"/>
        <v>530</v>
      </c>
      <c r="V33" s="121">
        <f t="shared" si="0"/>
        <v>55</v>
      </c>
      <c r="W33" s="121">
        <f t="shared" si="0"/>
        <v>0</v>
      </c>
      <c r="X33" s="121">
        <f t="shared" si="0"/>
        <v>6</v>
      </c>
      <c r="Y33" s="121">
        <f t="shared" si="0"/>
        <v>20</v>
      </c>
      <c r="Z33" s="121">
        <f t="shared" si="0"/>
        <v>15</v>
      </c>
      <c r="AA33" s="121">
        <f t="shared" si="0"/>
        <v>55</v>
      </c>
      <c r="AB33" s="121">
        <f t="shared" si="0"/>
        <v>0</v>
      </c>
      <c r="AC33" s="121">
        <f t="shared" si="0"/>
        <v>21</v>
      </c>
      <c r="AD33" s="121">
        <f t="shared" si="0"/>
        <v>52</v>
      </c>
      <c r="AE33" s="121">
        <f t="shared" si="0"/>
        <v>25</v>
      </c>
      <c r="AF33" s="121">
        <f t="shared" si="0"/>
        <v>0</v>
      </c>
      <c r="AG33" s="121">
        <f t="shared" si="0"/>
        <v>1</v>
      </c>
      <c r="AH33" s="121">
        <f t="shared" si="0"/>
        <v>0</v>
      </c>
      <c r="AI33" s="317">
        <f t="shared" si="0"/>
        <v>4</v>
      </c>
    </row>
    <row r="34" spans="2:73" ht="26.25">
      <c r="B34" s="105"/>
      <c r="C34" s="105"/>
      <c r="D34" s="105"/>
      <c r="E34" s="105"/>
      <c r="F34" s="105" t="s">
        <v>289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</row>
    <row r="35" spans="2:73" ht="26.25">
      <c r="B35" s="110" t="s">
        <v>73</v>
      </c>
      <c r="C35" s="110" t="s">
        <v>74</v>
      </c>
      <c r="D35" s="110" t="s">
        <v>75</v>
      </c>
      <c r="E35" s="110"/>
      <c r="F35" s="110"/>
      <c r="G35" s="110" t="s">
        <v>76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316"/>
    </row>
    <row r="36" spans="2:73" ht="26.25">
      <c r="B36" s="111" t="s">
        <v>77</v>
      </c>
      <c r="C36" s="112" t="s">
        <v>78</v>
      </c>
      <c r="D36" s="110" t="s">
        <v>79</v>
      </c>
      <c r="E36" s="110" t="s">
        <v>80</v>
      </c>
      <c r="F36" s="110" t="s">
        <v>81</v>
      </c>
      <c r="G36" s="110" t="s">
        <v>82</v>
      </c>
      <c r="H36" s="110" t="s">
        <v>83</v>
      </c>
      <c r="I36" s="110" t="s">
        <v>84</v>
      </c>
      <c r="J36" s="110" t="s">
        <v>85</v>
      </c>
      <c r="K36" s="110" t="s">
        <v>86</v>
      </c>
      <c r="L36" s="110" t="s">
        <v>87</v>
      </c>
      <c r="M36" s="110" t="s">
        <v>88</v>
      </c>
      <c r="N36" s="110" t="s">
        <v>41</v>
      </c>
      <c r="O36" s="110" t="s">
        <v>89</v>
      </c>
      <c r="P36" s="110" t="s">
        <v>90</v>
      </c>
      <c r="Q36" s="110" t="s">
        <v>91</v>
      </c>
      <c r="R36" s="110" t="s">
        <v>92</v>
      </c>
      <c r="S36" s="110" t="s">
        <v>93</v>
      </c>
      <c r="T36" s="110" t="s">
        <v>94</v>
      </c>
      <c r="U36" s="110" t="s">
        <v>95</v>
      </c>
      <c r="V36" s="110" t="s">
        <v>96</v>
      </c>
      <c r="W36" s="110" t="s">
        <v>97</v>
      </c>
      <c r="X36" s="110" t="s">
        <v>98</v>
      </c>
      <c r="Y36" s="110" t="s">
        <v>99</v>
      </c>
      <c r="Z36" s="110" t="s">
        <v>100</v>
      </c>
      <c r="AA36" s="110" t="s">
        <v>101</v>
      </c>
      <c r="AB36" s="110" t="s">
        <v>102</v>
      </c>
      <c r="AC36" s="110" t="s">
        <v>103</v>
      </c>
      <c r="AD36" s="110" t="s">
        <v>104</v>
      </c>
      <c r="AE36" s="110" t="s">
        <v>136</v>
      </c>
      <c r="AF36" s="110" t="s">
        <v>105</v>
      </c>
      <c r="AG36" s="110" t="s">
        <v>106</v>
      </c>
      <c r="AH36" s="110" t="s">
        <v>107</v>
      </c>
      <c r="AI36" s="316" t="s">
        <v>108</v>
      </c>
    </row>
    <row r="37" spans="2:73" s="116" customFormat="1" ht="27.75">
      <c r="B37" s="114" t="s">
        <v>287</v>
      </c>
      <c r="C37" s="114" t="s">
        <v>67</v>
      </c>
      <c r="D37" s="115" t="s">
        <v>213</v>
      </c>
      <c r="E37" s="114"/>
      <c r="F37" s="114">
        <v>19.8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>
        <v>140.4</v>
      </c>
      <c r="X37" s="114"/>
      <c r="Y37" s="114"/>
      <c r="Z37" s="114">
        <v>10.26</v>
      </c>
      <c r="AA37" s="114"/>
      <c r="AB37" s="114"/>
      <c r="AC37" s="114"/>
      <c r="AD37" s="114">
        <v>28.26</v>
      </c>
      <c r="AE37" s="114"/>
      <c r="AF37" s="114"/>
      <c r="AG37" s="114"/>
      <c r="AH37" s="114"/>
      <c r="AI37" s="306"/>
      <c r="AJ37" s="305"/>
      <c r="AK37" s="305">
        <v>0.72</v>
      </c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</row>
    <row r="38" spans="2:73" s="116" customFormat="1" ht="27.75">
      <c r="B38" s="117" t="s">
        <v>245</v>
      </c>
      <c r="C38" s="114" t="s">
        <v>3</v>
      </c>
      <c r="D38" s="115">
        <v>200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>
        <v>10</v>
      </c>
      <c r="AE38" s="114"/>
      <c r="AF38" s="114"/>
      <c r="AG38" s="114">
        <v>1</v>
      </c>
      <c r="AH38" s="114"/>
      <c r="AI38" s="306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</row>
    <row r="39" spans="2:73" s="116" customFormat="1" ht="27.75">
      <c r="B39" s="117"/>
      <c r="C39" s="114" t="s">
        <v>31</v>
      </c>
      <c r="D39" s="115">
        <v>30</v>
      </c>
      <c r="E39" s="114">
        <v>30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306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</row>
    <row r="40" spans="2:73" s="116" customFormat="1" ht="27.75">
      <c r="B40" s="117" t="s">
        <v>246</v>
      </c>
      <c r="C40" s="114" t="s">
        <v>137</v>
      </c>
      <c r="D40" s="115">
        <v>15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>
        <v>15</v>
      </c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306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</row>
    <row r="41" spans="2:73" s="116" customFormat="1" ht="27.75">
      <c r="B41" s="117"/>
      <c r="C41" s="114"/>
      <c r="D41" s="115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306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</row>
    <row r="42" spans="2:73" s="116" customFormat="1" ht="27.75">
      <c r="B42" s="117"/>
      <c r="C42" s="114" t="s">
        <v>432</v>
      </c>
      <c r="D42" s="115">
        <v>200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>
        <v>200</v>
      </c>
      <c r="Q42" s="115"/>
      <c r="R42" s="115"/>
      <c r="S42" s="115"/>
      <c r="T42" s="115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</row>
    <row r="43" spans="2:73" s="116" customFormat="1" ht="27.75">
      <c r="B43" s="117"/>
      <c r="C43" s="114" t="s">
        <v>38</v>
      </c>
      <c r="D43" s="115">
        <v>20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>
        <v>20</v>
      </c>
      <c r="AF43" s="114"/>
      <c r="AG43" s="114"/>
      <c r="AH43" s="114"/>
      <c r="AI43" s="114"/>
    </row>
    <row r="44" spans="2:73" s="116" customFormat="1" ht="27.75">
      <c r="B44" s="117" t="s">
        <v>235</v>
      </c>
      <c r="C44" s="114" t="s">
        <v>41</v>
      </c>
      <c r="D44" s="115">
        <v>150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>
        <v>150</v>
      </c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</row>
    <row r="45" spans="2:73" s="116" customFormat="1" ht="27.75">
      <c r="B45" s="117"/>
      <c r="C45" s="114"/>
      <c r="D45" s="115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307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</row>
    <row r="46" spans="2:73" s="116" customFormat="1" ht="27.75">
      <c r="B46" s="117" t="s">
        <v>441</v>
      </c>
      <c r="C46" s="114" t="s">
        <v>442</v>
      </c>
      <c r="D46" s="115">
        <v>100</v>
      </c>
      <c r="E46" s="114"/>
      <c r="F46" s="114"/>
      <c r="G46" s="114"/>
      <c r="H46" s="114"/>
      <c r="I46" s="114"/>
      <c r="J46" s="114"/>
      <c r="K46" s="114"/>
      <c r="L46" s="114">
        <v>80</v>
      </c>
      <c r="M46" s="114"/>
      <c r="N46" s="114">
        <v>15</v>
      </c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>
        <v>5</v>
      </c>
      <c r="AD46" s="114"/>
      <c r="AE46" s="114"/>
      <c r="AF46" s="114"/>
      <c r="AG46" s="114"/>
      <c r="AH46" s="114"/>
      <c r="AI46" s="306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</row>
    <row r="47" spans="2:73" s="116" customFormat="1" ht="27.75">
      <c r="B47" s="117" t="s">
        <v>236</v>
      </c>
      <c r="C47" s="114" t="s">
        <v>362</v>
      </c>
      <c r="D47" s="115">
        <v>350</v>
      </c>
      <c r="E47" s="114"/>
      <c r="F47" s="114"/>
      <c r="G47" s="114"/>
      <c r="H47" s="114"/>
      <c r="I47" s="114"/>
      <c r="J47" s="114">
        <v>28</v>
      </c>
      <c r="K47" s="114">
        <v>87.5</v>
      </c>
      <c r="L47" s="114">
        <v>31.5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>
        <v>7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307"/>
      <c r="AJ47" s="305"/>
      <c r="AK47" s="305">
        <v>1.4</v>
      </c>
      <c r="AL47" s="305"/>
      <c r="AM47" s="305"/>
      <c r="AN47" s="305">
        <v>0.01</v>
      </c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</row>
    <row r="48" spans="2:73" s="116" customFormat="1" ht="27.75">
      <c r="B48" s="117" t="s">
        <v>388</v>
      </c>
      <c r="C48" s="114" t="s">
        <v>440</v>
      </c>
      <c r="D48" s="115">
        <v>100</v>
      </c>
      <c r="E48" s="114">
        <v>10.5</v>
      </c>
      <c r="F48" s="114">
        <v>6</v>
      </c>
      <c r="G48" s="114"/>
      <c r="H48" s="114"/>
      <c r="I48" s="114"/>
      <c r="J48" s="114"/>
      <c r="K48" s="114"/>
      <c r="L48" s="114">
        <v>10</v>
      </c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>
        <v>16</v>
      </c>
      <c r="Y48" s="114">
        <v>8</v>
      </c>
      <c r="Z48" s="114"/>
      <c r="AA48" s="114">
        <v>58</v>
      </c>
      <c r="AB48" s="114"/>
      <c r="AC48" s="114">
        <v>6</v>
      </c>
      <c r="AD48" s="114"/>
      <c r="AE48" s="114"/>
      <c r="AF48" s="114"/>
      <c r="AG48" s="114"/>
      <c r="AH48" s="114"/>
      <c r="AI48" s="306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</row>
    <row r="49" spans="2:73" s="116" customFormat="1" ht="27.75">
      <c r="B49" s="117" t="s">
        <v>251</v>
      </c>
      <c r="C49" s="114" t="s">
        <v>282</v>
      </c>
      <c r="D49" s="115">
        <v>200</v>
      </c>
      <c r="E49" s="114"/>
      <c r="F49" s="114"/>
      <c r="G49" s="114"/>
      <c r="H49" s="114"/>
      <c r="I49" s="114">
        <v>43.06</v>
      </c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>
        <v>7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5"/>
      <c r="AI49" s="307"/>
      <c r="AJ49" s="305"/>
      <c r="AK49" s="305">
        <v>2</v>
      </c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</row>
    <row r="50" spans="2:73" s="116" customFormat="1" ht="27.75">
      <c r="B50" s="117" t="s">
        <v>265</v>
      </c>
      <c r="C50" s="118" t="s">
        <v>266</v>
      </c>
      <c r="D50" s="115">
        <v>200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>
        <v>40</v>
      </c>
      <c r="O50" s="115"/>
      <c r="P50" s="11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>
        <v>20</v>
      </c>
      <c r="AE50" s="115"/>
      <c r="AF50" s="115"/>
      <c r="AG50" s="115"/>
      <c r="AH50" s="115"/>
      <c r="AI50" s="307"/>
      <c r="AJ50" s="305"/>
      <c r="AK50" s="305"/>
      <c r="AL50" s="305"/>
      <c r="AM50" s="305">
        <v>0.2</v>
      </c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</row>
    <row r="51" spans="2:73" s="116" customFormat="1" ht="27.75">
      <c r="B51" s="117"/>
      <c r="C51" s="118" t="s">
        <v>39</v>
      </c>
      <c r="D51" s="115">
        <v>60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307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</row>
    <row r="52" spans="2:73" s="116" customFormat="1" ht="27.75">
      <c r="B52" s="117"/>
      <c r="C52" s="118"/>
      <c r="D52" s="115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306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</row>
    <row r="53" spans="2:73" s="116" customFormat="1" ht="27.75">
      <c r="B53" s="117" t="s">
        <v>397</v>
      </c>
      <c r="C53" s="118" t="s">
        <v>464</v>
      </c>
      <c r="D53" s="115">
        <v>50</v>
      </c>
      <c r="E53" s="114"/>
      <c r="F53" s="114"/>
      <c r="G53" s="114"/>
      <c r="H53" s="114"/>
      <c r="I53" s="114"/>
      <c r="J53" s="114"/>
      <c r="K53" s="114"/>
      <c r="L53" s="114">
        <v>50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</row>
    <row r="54" spans="2:73" s="116" customFormat="1" ht="27.75">
      <c r="B54" s="114" t="s">
        <v>397</v>
      </c>
      <c r="C54" s="114" t="s">
        <v>398</v>
      </c>
      <c r="D54" s="115">
        <v>100</v>
      </c>
      <c r="E54" s="114">
        <v>13.272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>
        <v>88.86</v>
      </c>
      <c r="S54" s="114"/>
      <c r="T54" s="114"/>
      <c r="U54" s="114"/>
      <c r="V54" s="114">
        <v>5.71</v>
      </c>
      <c r="W54" s="114"/>
      <c r="X54" s="114"/>
      <c r="Y54" s="114"/>
      <c r="Z54" s="114">
        <v>4.3</v>
      </c>
      <c r="AA54" s="114"/>
      <c r="AB54" s="114"/>
      <c r="AC54" s="114">
        <v>4.3</v>
      </c>
      <c r="AD54" s="114"/>
      <c r="AE54" s="114"/>
      <c r="AF54" s="114"/>
      <c r="AG54" s="114"/>
      <c r="AH54" s="114"/>
      <c r="AI54" s="306"/>
      <c r="AJ54" s="305"/>
      <c r="AK54" s="305">
        <v>0.26</v>
      </c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</row>
    <row r="55" spans="2:73" s="116" customFormat="1" ht="27.75">
      <c r="B55" s="117" t="s">
        <v>250</v>
      </c>
      <c r="C55" s="114" t="s">
        <v>47</v>
      </c>
      <c r="D55" s="115">
        <v>200</v>
      </c>
      <c r="E55" s="114"/>
      <c r="F55" s="114"/>
      <c r="G55" s="114"/>
      <c r="H55" s="114"/>
      <c r="I55" s="114"/>
      <c r="J55" s="114"/>
      <c r="K55" s="114">
        <v>171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>
        <v>30</v>
      </c>
      <c r="V55" s="114">
        <v>7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306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</row>
    <row r="56" spans="2:73" s="116" customFormat="1" ht="27.75">
      <c r="B56" s="117" t="s">
        <v>245</v>
      </c>
      <c r="C56" s="114" t="s">
        <v>3</v>
      </c>
      <c r="D56" s="115">
        <v>200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>
        <v>10</v>
      </c>
      <c r="AE56" s="114"/>
      <c r="AF56" s="114"/>
      <c r="AG56" s="114">
        <v>1</v>
      </c>
      <c r="AH56" s="114"/>
      <c r="AI56" s="306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</row>
    <row r="57" spans="2:73" s="116" customFormat="1" ht="27.75">
      <c r="B57" s="117"/>
      <c r="C57" s="114" t="s">
        <v>39</v>
      </c>
      <c r="D57" s="115">
        <v>40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306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</row>
    <row r="58" spans="2:73" s="116" customFormat="1" ht="27.75">
      <c r="B58" s="117"/>
      <c r="C58" s="114" t="s">
        <v>31</v>
      </c>
      <c r="D58" s="115">
        <v>40</v>
      </c>
      <c r="E58" s="114">
        <v>40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306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</row>
    <row r="59" spans="2:73" s="116" customFormat="1" ht="27.75">
      <c r="B59" s="117"/>
      <c r="C59" s="114"/>
      <c r="D59" s="115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306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</row>
    <row r="60" spans="2:73" s="116" customFormat="1" ht="27.75">
      <c r="B60" s="117" t="s">
        <v>234</v>
      </c>
      <c r="C60" s="114" t="s">
        <v>48</v>
      </c>
      <c r="D60" s="115">
        <v>180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>
        <v>180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306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</row>
    <row r="61" spans="2:73" s="116" customFormat="1" ht="27.75">
      <c r="B61" s="117"/>
      <c r="C61" s="114" t="s">
        <v>31</v>
      </c>
      <c r="D61" s="115">
        <v>30</v>
      </c>
      <c r="E61" s="114">
        <v>30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306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</row>
    <row r="62" spans="2:73" s="116" customFormat="1" ht="27.75">
      <c r="B62" s="119"/>
      <c r="C62" s="114" t="s">
        <v>35</v>
      </c>
      <c r="D62" s="115">
        <v>15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>
        <v>140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306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</row>
    <row r="63" spans="2:73" ht="26.25">
      <c r="B63" s="110"/>
      <c r="C63" s="120" t="s">
        <v>138</v>
      </c>
      <c r="D63" s="121">
        <f>D51+D57</f>
        <v>100</v>
      </c>
      <c r="E63" s="121">
        <f t="shared" ref="E63:AI63" si="1">SUM(E37:E62)</f>
        <v>123.77199999999999</v>
      </c>
      <c r="F63" s="121">
        <f t="shared" si="1"/>
        <v>25.8</v>
      </c>
      <c r="G63" s="121">
        <f t="shared" si="1"/>
        <v>0</v>
      </c>
      <c r="H63" s="121">
        <f t="shared" si="1"/>
        <v>0</v>
      </c>
      <c r="I63" s="121">
        <f t="shared" si="1"/>
        <v>43.06</v>
      </c>
      <c r="J63" s="121">
        <f t="shared" si="1"/>
        <v>28</v>
      </c>
      <c r="K63" s="121">
        <f t="shared" si="1"/>
        <v>258.5</v>
      </c>
      <c r="L63" s="121">
        <f t="shared" si="1"/>
        <v>171.5</v>
      </c>
      <c r="M63" s="121">
        <f t="shared" si="1"/>
        <v>0</v>
      </c>
      <c r="N63" s="121">
        <f t="shared" si="1"/>
        <v>345</v>
      </c>
      <c r="O63" s="121">
        <f t="shared" si="1"/>
        <v>0</v>
      </c>
      <c r="P63" s="121">
        <f t="shared" si="1"/>
        <v>200</v>
      </c>
      <c r="Q63" s="121">
        <f t="shared" si="1"/>
        <v>0</v>
      </c>
      <c r="R63" s="121">
        <f t="shared" si="1"/>
        <v>88.86</v>
      </c>
      <c r="S63" s="121">
        <f t="shared" si="1"/>
        <v>0</v>
      </c>
      <c r="T63" s="121">
        <f t="shared" si="1"/>
        <v>0</v>
      </c>
      <c r="U63" s="121">
        <f t="shared" si="1"/>
        <v>210</v>
      </c>
      <c r="V63" s="121">
        <f t="shared" si="1"/>
        <v>41.71</v>
      </c>
      <c r="W63" s="121">
        <f t="shared" si="1"/>
        <v>140.4</v>
      </c>
      <c r="X63" s="121">
        <f t="shared" si="1"/>
        <v>16</v>
      </c>
      <c r="Y63" s="121">
        <f t="shared" si="1"/>
        <v>8</v>
      </c>
      <c r="Z63" s="121">
        <f t="shared" si="1"/>
        <v>14.559999999999999</v>
      </c>
      <c r="AA63" s="121">
        <f t="shared" si="1"/>
        <v>58</v>
      </c>
      <c r="AB63" s="121">
        <f t="shared" si="1"/>
        <v>0</v>
      </c>
      <c r="AC63" s="121">
        <f t="shared" si="1"/>
        <v>15.3</v>
      </c>
      <c r="AD63" s="121">
        <f t="shared" si="1"/>
        <v>68.260000000000005</v>
      </c>
      <c r="AE63" s="121">
        <f t="shared" si="1"/>
        <v>20</v>
      </c>
      <c r="AF63" s="121">
        <f t="shared" si="1"/>
        <v>0</v>
      </c>
      <c r="AG63" s="121">
        <f t="shared" si="1"/>
        <v>2</v>
      </c>
      <c r="AH63" s="121">
        <f t="shared" si="1"/>
        <v>0</v>
      </c>
      <c r="AI63" s="317">
        <f t="shared" si="1"/>
        <v>0</v>
      </c>
    </row>
    <row r="64" spans="2:73" ht="26.25">
      <c r="B64" s="105"/>
      <c r="C64" s="105"/>
      <c r="D64" s="105"/>
      <c r="E64" s="105"/>
      <c r="F64" s="105" t="s">
        <v>290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8"/>
      <c r="AI64" s="108"/>
    </row>
    <row r="65" spans="2:73" ht="26.25">
      <c r="B65" s="111" t="s">
        <v>73</v>
      </c>
      <c r="C65" s="110" t="s">
        <v>74</v>
      </c>
      <c r="D65" s="110" t="s">
        <v>75</v>
      </c>
      <c r="E65" s="110"/>
      <c r="F65" s="110"/>
      <c r="G65" s="110" t="s">
        <v>76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316"/>
    </row>
    <row r="66" spans="2:73" ht="26.25">
      <c r="B66" s="111" t="s">
        <v>77</v>
      </c>
      <c r="C66" s="112" t="s">
        <v>78</v>
      </c>
      <c r="D66" s="110" t="s">
        <v>79</v>
      </c>
      <c r="E66" s="110" t="s">
        <v>80</v>
      </c>
      <c r="F66" s="110" t="s">
        <v>81</v>
      </c>
      <c r="G66" s="110" t="s">
        <v>82</v>
      </c>
      <c r="H66" s="110" t="s">
        <v>83</v>
      </c>
      <c r="I66" s="110" t="s">
        <v>84</v>
      </c>
      <c r="J66" s="110" t="s">
        <v>85</v>
      </c>
      <c r="K66" s="110" t="s">
        <v>86</v>
      </c>
      <c r="L66" s="110" t="s">
        <v>87</v>
      </c>
      <c r="M66" s="110" t="s">
        <v>88</v>
      </c>
      <c r="N66" s="110" t="s">
        <v>41</v>
      </c>
      <c r="O66" s="110" t="s">
        <v>89</v>
      </c>
      <c r="P66" s="110" t="s">
        <v>90</v>
      </c>
      <c r="Q66" s="110" t="s">
        <v>91</v>
      </c>
      <c r="R66" s="110" t="s">
        <v>92</v>
      </c>
      <c r="S66" s="110" t="s">
        <v>93</v>
      </c>
      <c r="T66" s="110" t="s">
        <v>94</v>
      </c>
      <c r="U66" s="110" t="s">
        <v>95</v>
      </c>
      <c r="V66" s="110" t="s">
        <v>96</v>
      </c>
      <c r="W66" s="110" t="s">
        <v>97</v>
      </c>
      <c r="X66" s="110" t="s">
        <v>98</v>
      </c>
      <c r="Y66" s="110" t="s">
        <v>99</v>
      </c>
      <c r="Z66" s="110" t="s">
        <v>100</v>
      </c>
      <c r="AA66" s="110" t="s">
        <v>101</v>
      </c>
      <c r="AB66" s="110" t="s">
        <v>102</v>
      </c>
      <c r="AC66" s="110" t="s">
        <v>103</v>
      </c>
      <c r="AD66" s="110" t="s">
        <v>104</v>
      </c>
      <c r="AE66" s="110" t="s">
        <v>136</v>
      </c>
      <c r="AF66" s="110" t="s">
        <v>105</v>
      </c>
      <c r="AG66" s="110" t="s">
        <v>106</v>
      </c>
      <c r="AH66" s="110" t="s">
        <v>107</v>
      </c>
      <c r="AI66" s="316" t="s">
        <v>108</v>
      </c>
    </row>
    <row r="67" spans="2:73" s="116" customFormat="1" ht="27.75">
      <c r="B67" s="114" t="s">
        <v>252</v>
      </c>
      <c r="C67" s="114" t="s">
        <v>253</v>
      </c>
      <c r="D67" s="115">
        <v>200</v>
      </c>
      <c r="E67" s="114"/>
      <c r="F67" s="114"/>
      <c r="G67" s="114"/>
      <c r="H67" s="114"/>
      <c r="I67" s="114">
        <v>47.3</v>
      </c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>
        <v>90.6</v>
      </c>
      <c r="V67" s="114">
        <v>5</v>
      </c>
      <c r="W67" s="114"/>
      <c r="X67" s="114"/>
      <c r="Y67" s="114"/>
      <c r="Z67" s="114"/>
      <c r="AA67" s="114"/>
      <c r="AB67" s="114"/>
      <c r="AC67" s="114"/>
      <c r="AD67" s="114">
        <v>5</v>
      </c>
      <c r="AE67" s="114"/>
      <c r="AF67" s="114"/>
      <c r="AG67" s="114"/>
      <c r="AH67" s="114"/>
      <c r="AI67" s="306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</row>
    <row r="68" spans="2:73" s="116" customFormat="1" ht="27.75">
      <c r="B68" s="117" t="s">
        <v>254</v>
      </c>
      <c r="C68" s="114" t="s">
        <v>2</v>
      </c>
      <c r="D68" s="115">
        <v>100</v>
      </c>
      <c r="E68" s="114"/>
      <c r="F68" s="114">
        <v>6</v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>
        <v>25</v>
      </c>
      <c r="V68" s="114"/>
      <c r="W68" s="114"/>
      <c r="X68" s="114">
        <v>10</v>
      </c>
      <c r="Y68" s="114"/>
      <c r="Z68" s="114">
        <v>80</v>
      </c>
      <c r="AA68" s="114"/>
      <c r="AB68" s="114"/>
      <c r="AC68" s="114">
        <v>5</v>
      </c>
      <c r="AD68" s="114"/>
      <c r="AE68" s="114"/>
      <c r="AF68" s="114"/>
      <c r="AG68" s="114"/>
      <c r="AH68" s="114"/>
      <c r="AI68" s="306"/>
      <c r="AJ68" s="305"/>
      <c r="AK68" s="305"/>
      <c r="AL68" s="308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</row>
    <row r="69" spans="2:73" s="116" customFormat="1" ht="27.75">
      <c r="B69" s="117" t="s">
        <v>388</v>
      </c>
      <c r="C69" s="118" t="s">
        <v>439</v>
      </c>
      <c r="D69" s="115">
        <v>200</v>
      </c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150</v>
      </c>
      <c r="V69" s="114"/>
      <c r="W69" s="114"/>
      <c r="X69" s="114"/>
      <c r="Y69" s="114"/>
      <c r="Z69" s="114"/>
      <c r="AA69" s="114"/>
      <c r="AB69" s="114"/>
      <c r="AC69" s="114"/>
      <c r="AD69" s="114">
        <v>13</v>
      </c>
      <c r="AE69" s="114"/>
      <c r="AF69" s="114"/>
      <c r="AG69" s="114"/>
      <c r="AH69" s="114"/>
      <c r="AI69" s="306">
        <v>4</v>
      </c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</row>
    <row r="70" spans="2:73" s="116" customFormat="1" ht="27.75">
      <c r="B70" s="117"/>
      <c r="C70" s="118" t="s">
        <v>31</v>
      </c>
      <c r="D70" s="115">
        <v>50</v>
      </c>
      <c r="E70" s="114">
        <v>50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306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</row>
    <row r="71" spans="2:73" s="116" customFormat="1" ht="27.75">
      <c r="B71" s="117" t="s">
        <v>246</v>
      </c>
      <c r="C71" s="118" t="s">
        <v>137</v>
      </c>
      <c r="D71" s="115">
        <v>15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>
        <v>15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306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</row>
    <row r="72" spans="2:73" s="116" customFormat="1" ht="27.75">
      <c r="B72" s="117"/>
      <c r="C72" s="118"/>
      <c r="D72" s="115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306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</row>
    <row r="73" spans="2:73" s="116" customFormat="1" ht="27.75">
      <c r="B73" s="117"/>
      <c r="C73" s="118" t="s">
        <v>4</v>
      </c>
      <c r="D73" s="115">
        <v>200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>
        <v>200</v>
      </c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306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</row>
    <row r="74" spans="2:73" s="116" customFormat="1" ht="27.75">
      <c r="B74" s="117"/>
      <c r="C74" s="118" t="s">
        <v>38</v>
      </c>
      <c r="D74" s="115">
        <v>30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>
        <v>30</v>
      </c>
      <c r="AF74" s="114"/>
      <c r="AG74" s="114"/>
      <c r="AH74" s="114"/>
      <c r="AI74" s="306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</row>
    <row r="75" spans="2:73" s="116" customFormat="1" ht="27.75">
      <c r="B75" s="117" t="s">
        <v>235</v>
      </c>
      <c r="C75" s="118" t="s">
        <v>41</v>
      </c>
      <c r="D75" s="115">
        <v>100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>
        <v>100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306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</row>
    <row r="76" spans="2:73" s="116" customFormat="1" ht="27.75">
      <c r="B76" s="117"/>
      <c r="C76" s="118"/>
      <c r="D76" s="115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306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</row>
    <row r="77" spans="2:73" s="116" customFormat="1" ht="27.75">
      <c r="B77" s="117" t="s">
        <v>458</v>
      </c>
      <c r="C77" s="114" t="s">
        <v>459</v>
      </c>
      <c r="D77" s="115">
        <v>100</v>
      </c>
      <c r="E77" s="114"/>
      <c r="F77" s="114"/>
      <c r="G77" s="114"/>
      <c r="H77" s="114"/>
      <c r="I77" s="114"/>
      <c r="J77" s="114"/>
      <c r="K77" s="114"/>
      <c r="L77" s="114">
        <v>66</v>
      </c>
      <c r="M77" s="114"/>
      <c r="N77" s="114">
        <v>27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>
        <v>5</v>
      </c>
      <c r="AD77" s="114">
        <v>3</v>
      </c>
      <c r="AE77" s="114"/>
      <c r="AF77" s="114"/>
      <c r="AG77" s="114"/>
      <c r="AH77" s="114"/>
      <c r="AI77" s="306"/>
      <c r="AJ77" s="305"/>
      <c r="AK77" s="305">
        <v>0.3</v>
      </c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</row>
    <row r="78" spans="2:73" s="116" customFormat="1" ht="27.75">
      <c r="B78" s="117" t="s">
        <v>268</v>
      </c>
      <c r="C78" s="114" t="s">
        <v>376</v>
      </c>
      <c r="D78" s="115">
        <v>300</v>
      </c>
      <c r="E78" s="114"/>
      <c r="F78" s="114"/>
      <c r="G78" s="114"/>
      <c r="H78" s="114"/>
      <c r="I78" s="114"/>
      <c r="J78" s="114"/>
      <c r="K78" s="114">
        <v>135</v>
      </c>
      <c r="L78" s="114">
        <v>24</v>
      </c>
      <c r="M78" s="114"/>
      <c r="N78" s="114"/>
      <c r="O78" s="114"/>
      <c r="P78" s="114"/>
      <c r="Q78" s="114"/>
      <c r="R78" s="114"/>
      <c r="S78" s="114"/>
      <c r="T78" s="114"/>
      <c r="U78" s="114"/>
      <c r="V78" s="114">
        <v>3</v>
      </c>
      <c r="W78" s="114"/>
      <c r="X78" s="114"/>
      <c r="Y78" s="114"/>
      <c r="Z78" s="114"/>
      <c r="AA78" s="114"/>
      <c r="AB78" s="114"/>
      <c r="AC78" s="114">
        <v>3</v>
      </c>
      <c r="AD78" s="114"/>
      <c r="AE78" s="114"/>
      <c r="AF78" s="114"/>
      <c r="AG78" s="114"/>
      <c r="AH78" s="114"/>
      <c r="AI78" s="306"/>
      <c r="AJ78" s="305"/>
      <c r="AK78" s="305">
        <v>1.2</v>
      </c>
      <c r="AL78" s="305"/>
      <c r="AM78" s="305"/>
      <c r="AN78" s="305">
        <v>0.01</v>
      </c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</row>
    <row r="79" spans="2:73" s="309" customFormat="1" ht="26.25">
      <c r="B79" s="284" t="s">
        <v>397</v>
      </c>
      <c r="C79" s="284" t="s">
        <v>443</v>
      </c>
      <c r="D79" s="285">
        <v>80</v>
      </c>
      <c r="E79" s="284">
        <v>4.8</v>
      </c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>
        <v>80</v>
      </c>
      <c r="S79" s="284"/>
      <c r="T79" s="284"/>
      <c r="U79" s="284"/>
      <c r="V79" s="284"/>
      <c r="W79" s="284"/>
      <c r="X79" s="284"/>
      <c r="Y79" s="284"/>
      <c r="Z79" s="284">
        <v>4.8</v>
      </c>
      <c r="AA79" s="284"/>
      <c r="AB79" s="284"/>
      <c r="AC79" s="284">
        <v>4.8</v>
      </c>
      <c r="AD79" s="284"/>
      <c r="AE79" s="284"/>
      <c r="AF79" s="284"/>
      <c r="AG79" s="284"/>
      <c r="AH79" s="284"/>
      <c r="AI79" s="284"/>
      <c r="AJ79" s="284"/>
      <c r="AK79" s="284">
        <v>0.8</v>
      </c>
      <c r="AL79" s="284"/>
      <c r="AM79" s="284"/>
      <c r="AN79" s="284"/>
      <c r="AO79" s="284"/>
    </row>
    <row r="80" spans="2:73" s="116" customFormat="1" ht="27.75">
      <c r="B80" s="117" t="s">
        <v>239</v>
      </c>
      <c r="C80" s="118" t="s">
        <v>369</v>
      </c>
      <c r="D80" s="115">
        <v>200</v>
      </c>
      <c r="E80" s="114"/>
      <c r="F80" s="114">
        <v>2.4</v>
      </c>
      <c r="G80" s="114"/>
      <c r="H80" s="114"/>
      <c r="I80" s="114"/>
      <c r="J80" s="114"/>
      <c r="K80" s="114"/>
      <c r="L80" s="114">
        <v>241.2</v>
      </c>
      <c r="M80" s="114">
        <v>4.8</v>
      </c>
      <c r="N80" s="114"/>
      <c r="O80" s="114"/>
      <c r="P80" s="114"/>
      <c r="Q80" s="114"/>
      <c r="R80" s="114"/>
      <c r="S80" s="114"/>
      <c r="T80" s="114"/>
      <c r="U80" s="114"/>
      <c r="V80" s="114">
        <v>7</v>
      </c>
      <c r="W80" s="114"/>
      <c r="X80" s="114"/>
      <c r="Y80" s="114"/>
      <c r="Z80" s="114"/>
      <c r="AA80" s="114"/>
      <c r="AB80" s="114"/>
      <c r="AC80" s="114"/>
      <c r="AD80" s="114">
        <v>6</v>
      </c>
      <c r="AE80" s="114"/>
      <c r="AF80" s="114"/>
      <c r="AG80" s="114"/>
      <c r="AH80" s="114"/>
      <c r="AI80" s="306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</row>
    <row r="81" spans="2:73" s="116" customFormat="1" ht="27.75">
      <c r="B81" s="117" t="s">
        <v>258</v>
      </c>
      <c r="C81" s="118" t="s">
        <v>259</v>
      </c>
      <c r="D81" s="115">
        <v>200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>
        <v>50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>
        <v>16</v>
      </c>
      <c r="AE81" s="114"/>
      <c r="AF81" s="114"/>
      <c r="AG81" s="114"/>
      <c r="AH81" s="114"/>
      <c r="AI81" s="306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</row>
    <row r="82" spans="2:73" s="116" customFormat="1" ht="27.75">
      <c r="B82" s="117"/>
      <c r="C82" s="118" t="s">
        <v>39</v>
      </c>
      <c r="D82" s="115">
        <v>70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306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</row>
    <row r="83" spans="2:73" s="116" customFormat="1" ht="27.75">
      <c r="B83" s="117"/>
      <c r="C83" s="118"/>
      <c r="D83" s="115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306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</row>
    <row r="84" spans="2:73" s="116" customFormat="1" ht="27.75">
      <c r="B84" s="114"/>
      <c r="C84" s="114"/>
      <c r="D84" s="115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2:73" s="116" customFormat="1" ht="27.75">
      <c r="B85" s="117" t="s">
        <v>228</v>
      </c>
      <c r="C85" s="114" t="s">
        <v>229</v>
      </c>
      <c r="D85" s="115">
        <v>70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>
        <v>70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306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</row>
    <row r="86" spans="2:73" s="116" customFormat="1" ht="27.75">
      <c r="B86" s="117" t="s">
        <v>403</v>
      </c>
      <c r="C86" s="118" t="s">
        <v>402</v>
      </c>
      <c r="D86" s="115">
        <v>180</v>
      </c>
      <c r="E86" s="114"/>
      <c r="F86" s="114"/>
      <c r="G86" s="114"/>
      <c r="H86" s="114"/>
      <c r="I86" s="114"/>
      <c r="J86" s="114"/>
      <c r="K86" s="114">
        <v>216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>
        <v>6.84</v>
      </c>
      <c r="Y86" s="114"/>
      <c r="Z86" s="114"/>
      <c r="AA86" s="114"/>
      <c r="AB86" s="114"/>
      <c r="AC86" s="114">
        <v>2.34</v>
      </c>
      <c r="AD86" s="114"/>
      <c r="AE86" s="114"/>
      <c r="AF86" s="114"/>
      <c r="AG86" s="114"/>
      <c r="AH86" s="114"/>
      <c r="AI86" s="306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</row>
    <row r="87" spans="2:73" s="116" customFormat="1" ht="27.75">
      <c r="B87" s="117" t="s">
        <v>444</v>
      </c>
      <c r="C87" s="114" t="s">
        <v>445</v>
      </c>
      <c r="D87" s="115" t="s">
        <v>446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>
        <v>7</v>
      </c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>
        <v>13</v>
      </c>
      <c r="AE87" s="114"/>
      <c r="AF87" s="114"/>
      <c r="AG87" s="114">
        <v>1</v>
      </c>
      <c r="AH87" s="114"/>
      <c r="AI87" s="306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</row>
    <row r="88" spans="2:73" s="116" customFormat="1" ht="27.75">
      <c r="B88" s="117"/>
      <c r="C88" s="118" t="s">
        <v>39</v>
      </c>
      <c r="D88" s="115">
        <v>40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307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</row>
    <row r="89" spans="2:73" s="116" customFormat="1" ht="27.75">
      <c r="B89" s="117"/>
      <c r="C89" s="118" t="s">
        <v>31</v>
      </c>
      <c r="D89" s="115">
        <v>40</v>
      </c>
      <c r="E89" s="115">
        <v>40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307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</row>
    <row r="90" spans="2:73" s="116" customFormat="1" ht="27.75">
      <c r="B90" s="117"/>
      <c r="C90" s="118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307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</row>
    <row r="91" spans="2:73" s="116" customFormat="1" ht="27.75">
      <c r="B91" s="117" t="s">
        <v>234</v>
      </c>
      <c r="C91" s="118" t="s">
        <v>48</v>
      </c>
      <c r="D91" s="115">
        <v>180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>
        <v>180</v>
      </c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307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</row>
    <row r="92" spans="2:73" s="116" customFormat="1" ht="27.75">
      <c r="B92" s="117"/>
      <c r="C92" s="118" t="s">
        <v>31</v>
      </c>
      <c r="D92" s="115">
        <v>40</v>
      </c>
      <c r="E92" s="114">
        <v>40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307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</row>
    <row r="93" spans="2:73" s="116" customFormat="1" ht="27.75">
      <c r="B93" s="117"/>
      <c r="C93" s="118" t="s">
        <v>35</v>
      </c>
      <c r="D93" s="115">
        <v>10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307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</row>
    <row r="94" spans="2:73" ht="26.25">
      <c r="B94" s="110"/>
      <c r="C94" s="120" t="s">
        <v>138</v>
      </c>
      <c r="D94" s="121">
        <f>D82+D88</f>
        <v>110</v>
      </c>
      <c r="E94" s="121">
        <f t="shared" ref="E94:AI94" si="2">SUM(E67:E93)</f>
        <v>134.80000000000001</v>
      </c>
      <c r="F94" s="121">
        <f t="shared" si="2"/>
        <v>8.4</v>
      </c>
      <c r="G94" s="121">
        <f t="shared" si="2"/>
        <v>0</v>
      </c>
      <c r="H94" s="121">
        <f t="shared" si="2"/>
        <v>0</v>
      </c>
      <c r="I94" s="121">
        <f t="shared" si="2"/>
        <v>47.3</v>
      </c>
      <c r="J94" s="121">
        <f t="shared" si="2"/>
        <v>0</v>
      </c>
      <c r="K94" s="121">
        <f t="shared" si="2"/>
        <v>351</v>
      </c>
      <c r="L94" s="121">
        <f t="shared" si="2"/>
        <v>331.2</v>
      </c>
      <c r="M94" s="121">
        <f t="shared" si="2"/>
        <v>4.8</v>
      </c>
      <c r="N94" s="121">
        <f t="shared" si="2"/>
        <v>134</v>
      </c>
      <c r="O94" s="121">
        <f t="shared" si="2"/>
        <v>50</v>
      </c>
      <c r="P94" s="121">
        <f t="shared" si="2"/>
        <v>200</v>
      </c>
      <c r="Q94" s="121">
        <f t="shared" si="2"/>
        <v>0</v>
      </c>
      <c r="R94" s="121">
        <f t="shared" si="2"/>
        <v>80</v>
      </c>
      <c r="S94" s="121">
        <f t="shared" si="2"/>
        <v>70</v>
      </c>
      <c r="T94" s="121">
        <f t="shared" si="2"/>
        <v>0</v>
      </c>
      <c r="U94" s="121">
        <f t="shared" si="2"/>
        <v>445.6</v>
      </c>
      <c r="V94" s="121">
        <f t="shared" si="2"/>
        <v>30</v>
      </c>
      <c r="W94" s="121">
        <f t="shared" si="2"/>
        <v>0</v>
      </c>
      <c r="X94" s="121">
        <f t="shared" si="2"/>
        <v>16.84</v>
      </c>
      <c r="Y94" s="121">
        <f t="shared" si="2"/>
        <v>0</v>
      </c>
      <c r="Z94" s="121">
        <f t="shared" si="2"/>
        <v>84.8</v>
      </c>
      <c r="AA94" s="121">
        <f t="shared" si="2"/>
        <v>0</v>
      </c>
      <c r="AB94" s="121">
        <f t="shared" si="2"/>
        <v>0</v>
      </c>
      <c r="AC94" s="121">
        <f t="shared" si="2"/>
        <v>20.14</v>
      </c>
      <c r="AD94" s="121">
        <f t="shared" si="2"/>
        <v>56</v>
      </c>
      <c r="AE94" s="121">
        <f t="shared" si="2"/>
        <v>30</v>
      </c>
      <c r="AF94" s="121">
        <f t="shared" si="2"/>
        <v>0</v>
      </c>
      <c r="AG94" s="121">
        <f t="shared" si="2"/>
        <v>1</v>
      </c>
      <c r="AH94" s="121">
        <f t="shared" si="2"/>
        <v>0</v>
      </c>
      <c r="AI94" s="317">
        <f t="shared" si="2"/>
        <v>4</v>
      </c>
    </row>
    <row r="95" spans="2:73" ht="26.25">
      <c r="B95" s="105"/>
      <c r="C95" s="105"/>
      <c r="D95" s="105"/>
      <c r="E95" s="105"/>
      <c r="F95" s="105" t="s">
        <v>291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8"/>
      <c r="AI95" s="108"/>
    </row>
    <row r="96" spans="2:73" ht="26.25">
      <c r="B96" s="111" t="s">
        <v>73</v>
      </c>
      <c r="C96" s="110" t="s">
        <v>74</v>
      </c>
      <c r="D96" s="110" t="s">
        <v>75</v>
      </c>
      <c r="E96" s="110"/>
      <c r="F96" s="110"/>
      <c r="G96" s="110" t="s">
        <v>76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316"/>
    </row>
    <row r="97" spans="2:73" ht="26.25">
      <c r="B97" s="111" t="s">
        <v>77</v>
      </c>
      <c r="C97" s="112" t="s">
        <v>78</v>
      </c>
      <c r="D97" s="110" t="s">
        <v>79</v>
      </c>
      <c r="E97" s="110" t="s">
        <v>80</v>
      </c>
      <c r="F97" s="110" t="s">
        <v>81</v>
      </c>
      <c r="G97" s="110" t="s">
        <v>82</v>
      </c>
      <c r="H97" s="110" t="s">
        <v>83</v>
      </c>
      <c r="I97" s="110" t="s">
        <v>84</v>
      </c>
      <c r="J97" s="110" t="s">
        <v>85</v>
      </c>
      <c r="K97" s="110" t="s">
        <v>86</v>
      </c>
      <c r="L97" s="110" t="s">
        <v>87</v>
      </c>
      <c r="M97" s="110" t="s">
        <v>88</v>
      </c>
      <c r="N97" s="110" t="s">
        <v>41</v>
      </c>
      <c r="O97" s="110" t="s">
        <v>89</v>
      </c>
      <c r="P97" s="110" t="s">
        <v>90</v>
      </c>
      <c r="Q97" s="110" t="s">
        <v>91</v>
      </c>
      <c r="R97" s="110" t="s">
        <v>92</v>
      </c>
      <c r="S97" s="110" t="s">
        <v>93</v>
      </c>
      <c r="T97" s="110" t="s">
        <v>94</v>
      </c>
      <c r="U97" s="110" t="s">
        <v>95</v>
      </c>
      <c r="V97" s="110" t="s">
        <v>96</v>
      </c>
      <c r="W97" s="110" t="s">
        <v>97</v>
      </c>
      <c r="X97" s="110" t="s">
        <v>98</v>
      </c>
      <c r="Y97" s="110" t="s">
        <v>99</v>
      </c>
      <c r="Z97" s="110" t="s">
        <v>100</v>
      </c>
      <c r="AA97" s="110" t="s">
        <v>101</v>
      </c>
      <c r="AB97" s="110" t="s">
        <v>102</v>
      </c>
      <c r="AC97" s="110" t="s">
        <v>103</v>
      </c>
      <c r="AD97" s="110" t="s">
        <v>104</v>
      </c>
      <c r="AE97" s="110" t="s">
        <v>136</v>
      </c>
      <c r="AF97" s="110" t="s">
        <v>105</v>
      </c>
      <c r="AG97" s="110" t="s">
        <v>106</v>
      </c>
      <c r="AH97" s="110" t="s">
        <v>107</v>
      </c>
      <c r="AI97" s="316" t="s">
        <v>108</v>
      </c>
    </row>
    <row r="98" spans="2:73" s="116" customFormat="1" ht="27.75">
      <c r="B98" s="117" t="s">
        <v>244</v>
      </c>
      <c r="C98" s="114" t="s">
        <v>219</v>
      </c>
      <c r="D98" s="115">
        <v>200</v>
      </c>
      <c r="E98" s="114">
        <v>6</v>
      </c>
      <c r="F98" s="114"/>
      <c r="G98" s="114"/>
      <c r="H98" s="114"/>
      <c r="I98" s="114">
        <v>14</v>
      </c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>
        <v>180</v>
      </c>
      <c r="X98" s="114">
        <v>7</v>
      </c>
      <c r="Y98" s="114"/>
      <c r="Z98" s="114">
        <v>5.4</v>
      </c>
      <c r="AA98" s="114"/>
      <c r="AB98" s="114"/>
      <c r="AC98" s="114">
        <v>6</v>
      </c>
      <c r="AD98" s="114">
        <v>20</v>
      </c>
      <c r="AE98" s="114"/>
      <c r="AF98" s="114"/>
      <c r="AG98" s="114"/>
      <c r="AH98" s="114"/>
      <c r="AI98" s="306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</row>
    <row r="99" spans="2:73" s="116" customFormat="1" ht="27.75">
      <c r="B99" s="117" t="s">
        <v>245</v>
      </c>
      <c r="C99" s="114" t="s">
        <v>3</v>
      </c>
      <c r="D99" s="115">
        <v>200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>
        <v>10</v>
      </c>
      <c r="AE99" s="114"/>
      <c r="AF99" s="114"/>
      <c r="AG99" s="114">
        <v>1</v>
      </c>
      <c r="AH99" s="114"/>
      <c r="AI99" s="306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</row>
    <row r="100" spans="2:73" s="116" customFormat="1" ht="27.75">
      <c r="B100" s="117"/>
      <c r="C100" s="118" t="s">
        <v>31</v>
      </c>
      <c r="D100" s="115">
        <v>20</v>
      </c>
      <c r="E100" s="114">
        <v>20</v>
      </c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306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</row>
    <row r="101" spans="2:73" s="116" customFormat="1" ht="27.75">
      <c r="B101" s="117"/>
      <c r="C101" s="118"/>
      <c r="D101" s="115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306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</row>
    <row r="102" spans="2:73" s="116" customFormat="1" ht="27.75">
      <c r="B102" s="117"/>
      <c r="C102" s="114" t="s">
        <v>484</v>
      </c>
      <c r="D102" s="115">
        <v>200</v>
      </c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4">
        <v>200</v>
      </c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307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</row>
    <row r="103" spans="2:73" s="116" customFormat="1" ht="27.75">
      <c r="B103" s="117"/>
      <c r="C103" s="114" t="s">
        <v>38</v>
      </c>
      <c r="D103" s="115">
        <v>25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>
        <v>25</v>
      </c>
      <c r="AF103" s="114"/>
      <c r="AG103" s="114"/>
      <c r="AH103" s="114"/>
      <c r="AI103" s="306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</row>
    <row r="104" spans="2:73" s="116" customFormat="1" ht="27.75">
      <c r="B104" s="117" t="s">
        <v>235</v>
      </c>
      <c r="C104" s="118" t="s">
        <v>41</v>
      </c>
      <c r="D104" s="115">
        <v>100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114">
        <v>100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</row>
    <row r="105" spans="2:73" s="116" customFormat="1" ht="27.75">
      <c r="B105" s="117"/>
      <c r="C105" s="118"/>
      <c r="D105" s="115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5"/>
      <c r="AI105" s="307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</row>
    <row r="106" spans="2:73" s="116" customFormat="1" ht="27.75">
      <c r="B106" s="117" t="s">
        <v>460</v>
      </c>
      <c r="C106" s="118" t="s">
        <v>461</v>
      </c>
      <c r="D106" s="115">
        <v>100</v>
      </c>
      <c r="E106" s="114"/>
      <c r="F106" s="114"/>
      <c r="G106" s="114"/>
      <c r="H106" s="114"/>
      <c r="I106" s="114"/>
      <c r="J106" s="114"/>
      <c r="K106" s="114"/>
      <c r="L106" s="114">
        <v>90</v>
      </c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>
        <v>11.11</v>
      </c>
      <c r="AD106" s="114"/>
      <c r="AE106" s="114"/>
      <c r="AF106" s="114"/>
      <c r="AG106" s="114"/>
      <c r="AH106" s="114"/>
      <c r="AI106" s="306"/>
      <c r="AJ106" s="305"/>
      <c r="AK106" s="305">
        <v>0.56000000000000005</v>
      </c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</row>
    <row r="107" spans="2:73" s="116" customFormat="1" ht="27.75">
      <c r="B107" s="117" t="s">
        <v>260</v>
      </c>
      <c r="C107" s="114" t="s">
        <v>504</v>
      </c>
      <c r="D107" s="115">
        <v>300</v>
      </c>
      <c r="E107" s="114"/>
      <c r="F107" s="114"/>
      <c r="G107" s="114"/>
      <c r="H107" s="114"/>
      <c r="I107" s="114"/>
      <c r="J107" s="114"/>
      <c r="K107" s="114">
        <v>36</v>
      </c>
      <c r="L107" s="114">
        <v>108</v>
      </c>
      <c r="M107" s="114">
        <v>2.4</v>
      </c>
      <c r="N107" s="114"/>
      <c r="O107" s="114"/>
      <c r="P107" s="114"/>
      <c r="Q107" s="114"/>
      <c r="R107" s="114"/>
      <c r="S107" s="114"/>
      <c r="T107" s="114"/>
      <c r="U107" s="114"/>
      <c r="V107" s="114">
        <v>6</v>
      </c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306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</row>
    <row r="108" spans="2:73" s="116" customFormat="1" ht="27.75">
      <c r="B108" s="117"/>
      <c r="C108" s="114" t="s">
        <v>249</v>
      </c>
      <c r="D108" s="115">
        <v>6</v>
      </c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>
        <v>6</v>
      </c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5"/>
      <c r="AI108" s="307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</row>
    <row r="109" spans="2:73" s="116" customFormat="1" ht="27.75">
      <c r="B109" s="117" t="s">
        <v>373</v>
      </c>
      <c r="C109" s="114" t="s">
        <v>374</v>
      </c>
      <c r="D109" s="115">
        <v>100</v>
      </c>
      <c r="E109" s="114"/>
      <c r="F109" s="114">
        <v>6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>
        <v>119</v>
      </c>
      <c r="AB109" s="114"/>
      <c r="AC109" s="114">
        <v>6</v>
      </c>
      <c r="AD109" s="114"/>
      <c r="AE109" s="114"/>
      <c r="AF109" s="114"/>
      <c r="AG109" s="114"/>
      <c r="AH109" s="114"/>
      <c r="AI109" s="306"/>
      <c r="AJ109" s="305"/>
      <c r="AK109" s="305">
        <v>0.4</v>
      </c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</row>
    <row r="110" spans="2:73" s="116" customFormat="1" ht="27.75">
      <c r="B110" s="117" t="s">
        <v>250</v>
      </c>
      <c r="C110" s="114" t="s">
        <v>47</v>
      </c>
      <c r="D110" s="115">
        <v>200</v>
      </c>
      <c r="E110" s="114"/>
      <c r="F110" s="114"/>
      <c r="G110" s="114"/>
      <c r="H110" s="114"/>
      <c r="I110" s="114"/>
      <c r="J110" s="114"/>
      <c r="K110" s="114">
        <v>171</v>
      </c>
      <c r="L110" s="114"/>
      <c r="M110" s="114"/>
      <c r="N110" s="114"/>
      <c r="O110" s="114"/>
      <c r="P110" s="114"/>
      <c r="Q110" s="114"/>
      <c r="R110" s="114"/>
      <c r="S110" s="114"/>
      <c r="T110" s="114"/>
      <c r="U110" s="114">
        <v>30</v>
      </c>
      <c r="V110" s="114">
        <v>7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306"/>
      <c r="AJ110" s="305"/>
      <c r="AK110" s="305">
        <v>1</v>
      </c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</row>
    <row r="111" spans="2:73" s="116" customFormat="1" ht="27.75">
      <c r="B111" s="117" t="s">
        <v>242</v>
      </c>
      <c r="C111" s="114" t="s">
        <v>243</v>
      </c>
      <c r="D111" s="115">
        <v>200</v>
      </c>
      <c r="E111" s="114"/>
      <c r="F111" s="114"/>
      <c r="G111" s="114">
        <v>10</v>
      </c>
      <c r="H111" s="114"/>
      <c r="I111" s="114"/>
      <c r="J111" s="114"/>
      <c r="K111" s="114"/>
      <c r="L111" s="114"/>
      <c r="M111" s="114"/>
      <c r="N111" s="114"/>
      <c r="O111" s="114"/>
      <c r="P111" s="114">
        <v>60</v>
      </c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>
        <v>16</v>
      </c>
      <c r="AE111" s="114"/>
      <c r="AF111" s="114"/>
      <c r="AG111" s="114"/>
      <c r="AH111" s="114"/>
      <c r="AI111" s="306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</row>
    <row r="112" spans="2:73" s="116" customFormat="1" ht="27.75">
      <c r="B112" s="117"/>
      <c r="C112" s="118" t="s">
        <v>39</v>
      </c>
      <c r="D112" s="115">
        <v>70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306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</row>
    <row r="113" spans="2:88" s="116" customFormat="1" ht="27.75">
      <c r="B113" s="117"/>
      <c r="C113" s="118"/>
      <c r="D113" s="115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306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</row>
    <row r="114" spans="2:88" s="116" customFormat="1" ht="27.75">
      <c r="B114" s="117"/>
      <c r="C114" s="118"/>
      <c r="D114" s="115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</row>
    <row r="115" spans="2:88" s="116" customFormat="1" ht="27.75">
      <c r="B115" s="117" t="s">
        <v>262</v>
      </c>
      <c r="C115" s="114" t="s">
        <v>367</v>
      </c>
      <c r="D115" s="115">
        <v>80</v>
      </c>
      <c r="E115" s="114">
        <v>16</v>
      </c>
      <c r="F115" s="114"/>
      <c r="G115" s="114"/>
      <c r="H115" s="114"/>
      <c r="I115" s="114"/>
      <c r="J115" s="114"/>
      <c r="K115" s="114"/>
      <c r="L115" s="114">
        <v>34.29</v>
      </c>
      <c r="M115" s="114"/>
      <c r="N115" s="114"/>
      <c r="O115" s="114"/>
      <c r="P115" s="114"/>
      <c r="Q115" s="114">
        <v>43.43</v>
      </c>
      <c r="R115" s="114"/>
      <c r="S115" s="114"/>
      <c r="T115" s="114"/>
      <c r="U115" s="114"/>
      <c r="V115" s="114">
        <v>4.5999999999999996</v>
      </c>
      <c r="W115" s="114"/>
      <c r="X115" s="114"/>
      <c r="Y115" s="114"/>
      <c r="Z115" s="114">
        <v>5.7</v>
      </c>
      <c r="AA115" s="114"/>
      <c r="AB115" s="114"/>
      <c r="AC115" s="114">
        <v>4.5999999999999996</v>
      </c>
      <c r="AD115" s="114"/>
      <c r="AE115" s="114"/>
      <c r="AF115" s="114"/>
      <c r="AG115" s="114"/>
      <c r="AH115" s="114"/>
      <c r="AI115" s="306"/>
      <c r="AJ115" s="305"/>
      <c r="AK115" s="305">
        <v>0.34</v>
      </c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</row>
    <row r="116" spans="2:88" s="116" customFormat="1" ht="27.75">
      <c r="B116" s="117" t="s">
        <v>264</v>
      </c>
      <c r="C116" s="118" t="s">
        <v>12</v>
      </c>
      <c r="D116" s="115">
        <v>150</v>
      </c>
      <c r="E116" s="114"/>
      <c r="F116" s="114"/>
      <c r="G116" s="114"/>
      <c r="H116" s="114">
        <v>50.9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>
        <v>5.25</v>
      </c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306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</row>
    <row r="117" spans="2:88" s="116" customFormat="1" ht="27.75">
      <c r="B117" s="117" t="s">
        <v>265</v>
      </c>
      <c r="C117" s="114" t="s">
        <v>266</v>
      </c>
      <c r="D117" s="115">
        <v>200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>
        <v>40</v>
      </c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>
        <v>20</v>
      </c>
      <c r="AE117" s="115"/>
      <c r="AF117" s="115"/>
      <c r="AG117" s="115"/>
      <c r="AH117" s="115"/>
      <c r="AI117" s="307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</row>
    <row r="118" spans="2:88" s="116" customFormat="1" ht="27.75">
      <c r="B118" s="117"/>
      <c r="C118" s="118" t="s">
        <v>39</v>
      </c>
      <c r="D118" s="115">
        <v>40</v>
      </c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307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</row>
    <row r="119" spans="2:88" s="116" customFormat="1" ht="27.75">
      <c r="B119" s="117"/>
      <c r="C119" s="118" t="s">
        <v>31</v>
      </c>
      <c r="D119" s="115">
        <v>40</v>
      </c>
      <c r="E119" s="115">
        <v>40</v>
      </c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307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</row>
    <row r="120" spans="2:88" s="116" customFormat="1" ht="27.75">
      <c r="B120" s="117"/>
      <c r="C120" s="118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307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</row>
    <row r="121" spans="2:88" s="116" customFormat="1" ht="27.75">
      <c r="B121" s="117" t="s">
        <v>234</v>
      </c>
      <c r="C121" s="118" t="s">
        <v>48</v>
      </c>
      <c r="D121" s="115">
        <v>180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>
        <v>180</v>
      </c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307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</row>
    <row r="122" spans="2:88" s="116" customFormat="1" ht="27.75">
      <c r="B122" s="117"/>
      <c r="C122" s="118" t="s">
        <v>31</v>
      </c>
      <c r="D122" s="115">
        <v>40</v>
      </c>
      <c r="E122" s="114">
        <v>40</v>
      </c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307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</row>
    <row r="123" spans="2:88" s="116" customFormat="1" ht="27.75">
      <c r="B123" s="117"/>
      <c r="C123" s="118" t="s">
        <v>35</v>
      </c>
      <c r="D123" s="115">
        <v>15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307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</row>
    <row r="124" spans="2:88" ht="26.25">
      <c r="B124" s="110"/>
      <c r="C124" s="120" t="s">
        <v>138</v>
      </c>
      <c r="D124" s="121">
        <f>D112+D118</f>
        <v>110</v>
      </c>
      <c r="E124" s="121">
        <f t="shared" ref="E124:AI124" si="3">SUM(E98:E123)</f>
        <v>122</v>
      </c>
      <c r="F124" s="121">
        <f t="shared" si="3"/>
        <v>6</v>
      </c>
      <c r="G124" s="121">
        <f t="shared" si="3"/>
        <v>10</v>
      </c>
      <c r="H124" s="121">
        <f t="shared" si="3"/>
        <v>50.9</v>
      </c>
      <c r="I124" s="121">
        <f t="shared" si="3"/>
        <v>14</v>
      </c>
      <c r="J124" s="121">
        <f t="shared" si="3"/>
        <v>0</v>
      </c>
      <c r="K124" s="121">
        <f t="shared" si="3"/>
        <v>207</v>
      </c>
      <c r="L124" s="121">
        <f t="shared" si="3"/>
        <v>232.29</v>
      </c>
      <c r="M124" s="121">
        <f t="shared" si="3"/>
        <v>2.4</v>
      </c>
      <c r="N124" s="121">
        <f t="shared" si="3"/>
        <v>140</v>
      </c>
      <c r="O124" s="121">
        <f t="shared" si="3"/>
        <v>0</v>
      </c>
      <c r="P124" s="121">
        <f t="shared" si="3"/>
        <v>60</v>
      </c>
      <c r="Q124" s="121">
        <f t="shared" si="3"/>
        <v>43.43</v>
      </c>
      <c r="R124" s="121">
        <f t="shared" si="3"/>
        <v>0</v>
      </c>
      <c r="S124" s="121">
        <f t="shared" si="3"/>
        <v>0</v>
      </c>
      <c r="T124" s="121">
        <f t="shared" si="3"/>
        <v>0</v>
      </c>
      <c r="U124" s="121">
        <f t="shared" si="3"/>
        <v>410</v>
      </c>
      <c r="V124" s="121">
        <f t="shared" si="3"/>
        <v>22.85</v>
      </c>
      <c r="W124" s="121">
        <f t="shared" si="3"/>
        <v>180</v>
      </c>
      <c r="X124" s="121">
        <f t="shared" si="3"/>
        <v>13</v>
      </c>
      <c r="Y124" s="121">
        <f t="shared" si="3"/>
        <v>0</v>
      </c>
      <c r="Z124" s="121">
        <f t="shared" si="3"/>
        <v>11.100000000000001</v>
      </c>
      <c r="AA124" s="121">
        <f t="shared" si="3"/>
        <v>119</v>
      </c>
      <c r="AB124" s="121">
        <f t="shared" si="3"/>
        <v>0</v>
      </c>
      <c r="AC124" s="121">
        <f t="shared" si="3"/>
        <v>27.71</v>
      </c>
      <c r="AD124" s="121">
        <f t="shared" si="3"/>
        <v>66</v>
      </c>
      <c r="AE124" s="121">
        <f t="shared" si="3"/>
        <v>25</v>
      </c>
      <c r="AF124" s="121">
        <f t="shared" si="3"/>
        <v>0</v>
      </c>
      <c r="AG124" s="121">
        <f t="shared" si="3"/>
        <v>1</v>
      </c>
      <c r="AH124" s="121">
        <f t="shared" si="3"/>
        <v>0</v>
      </c>
      <c r="AI124" s="317">
        <f t="shared" si="3"/>
        <v>0</v>
      </c>
    </row>
    <row r="125" spans="2:88" ht="26.25">
      <c r="B125" s="105"/>
      <c r="C125" s="105"/>
      <c r="D125" s="105"/>
      <c r="E125" s="105"/>
      <c r="F125" s="105" t="s">
        <v>292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8"/>
      <c r="AI125" s="108"/>
    </row>
    <row r="126" spans="2:88" ht="26.25">
      <c r="B126" s="111" t="s">
        <v>73</v>
      </c>
      <c r="C126" s="110" t="s">
        <v>74</v>
      </c>
      <c r="D126" s="110" t="s">
        <v>75</v>
      </c>
      <c r="E126" s="110"/>
      <c r="F126" s="110"/>
      <c r="G126" s="110" t="s">
        <v>76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316"/>
    </row>
    <row r="127" spans="2:88" ht="26.25">
      <c r="B127" s="111" t="s">
        <v>77</v>
      </c>
      <c r="C127" s="112" t="s">
        <v>78</v>
      </c>
      <c r="D127" s="110" t="s">
        <v>79</v>
      </c>
      <c r="E127" s="110" t="s">
        <v>80</v>
      </c>
      <c r="F127" s="110" t="s">
        <v>81</v>
      </c>
      <c r="G127" s="110" t="s">
        <v>82</v>
      </c>
      <c r="H127" s="110" t="s">
        <v>83</v>
      </c>
      <c r="I127" s="110" t="s">
        <v>84</v>
      </c>
      <c r="J127" s="110" t="s">
        <v>85</v>
      </c>
      <c r="K127" s="110" t="s">
        <v>86</v>
      </c>
      <c r="L127" s="110" t="s">
        <v>87</v>
      </c>
      <c r="M127" s="110" t="s">
        <v>88</v>
      </c>
      <c r="N127" s="110" t="s">
        <v>41</v>
      </c>
      <c r="O127" s="110" t="s">
        <v>89</v>
      </c>
      <c r="P127" s="110" t="s">
        <v>90</v>
      </c>
      <c r="Q127" s="110" t="s">
        <v>91</v>
      </c>
      <c r="R127" s="110" t="s">
        <v>92</v>
      </c>
      <c r="S127" s="110" t="s">
        <v>93</v>
      </c>
      <c r="T127" s="110" t="s">
        <v>94</v>
      </c>
      <c r="U127" s="110" t="s">
        <v>95</v>
      </c>
      <c r="V127" s="110" t="s">
        <v>96</v>
      </c>
      <c r="W127" s="110" t="s">
        <v>97</v>
      </c>
      <c r="X127" s="110" t="s">
        <v>98</v>
      </c>
      <c r="Y127" s="110" t="s">
        <v>99</v>
      </c>
      <c r="Z127" s="110" t="s">
        <v>100</v>
      </c>
      <c r="AA127" s="110" t="s">
        <v>101</v>
      </c>
      <c r="AB127" s="110" t="s">
        <v>102</v>
      </c>
      <c r="AC127" s="110" t="s">
        <v>103</v>
      </c>
      <c r="AD127" s="110" t="s">
        <v>104</v>
      </c>
      <c r="AE127" s="110" t="s">
        <v>136</v>
      </c>
      <c r="AF127" s="110" t="s">
        <v>105</v>
      </c>
      <c r="AG127" s="110" t="s">
        <v>106</v>
      </c>
      <c r="AH127" s="110" t="s">
        <v>107</v>
      </c>
      <c r="AI127" s="316" t="s">
        <v>108</v>
      </c>
    </row>
    <row r="128" spans="2:88" s="116" customFormat="1" ht="27.75">
      <c r="B128" s="117" t="s">
        <v>252</v>
      </c>
      <c r="C128" s="114" t="s">
        <v>267</v>
      </c>
      <c r="D128" s="115">
        <v>200</v>
      </c>
      <c r="E128" s="114"/>
      <c r="F128" s="114"/>
      <c r="G128" s="114"/>
      <c r="H128" s="114"/>
      <c r="I128" s="114">
        <v>42</v>
      </c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>
        <v>93.1</v>
      </c>
      <c r="V128" s="114">
        <v>5</v>
      </c>
      <c r="W128" s="114"/>
      <c r="X128" s="114"/>
      <c r="Y128" s="114"/>
      <c r="Z128" s="114"/>
      <c r="AA128" s="114"/>
      <c r="AB128" s="114"/>
      <c r="AC128" s="114"/>
      <c r="AD128" s="114">
        <v>5</v>
      </c>
      <c r="AE128" s="114"/>
      <c r="AF128" s="114"/>
      <c r="AG128" s="114"/>
      <c r="AH128" s="114"/>
      <c r="AI128" s="306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</row>
    <row r="129" spans="2:73" s="116" customFormat="1" ht="27.75">
      <c r="B129" s="117" t="s">
        <v>240</v>
      </c>
      <c r="C129" s="114" t="s">
        <v>42</v>
      </c>
      <c r="D129" s="115">
        <v>50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>
        <v>14.27</v>
      </c>
      <c r="V129" s="114"/>
      <c r="W129" s="114"/>
      <c r="X129" s="114"/>
      <c r="Y129" s="114"/>
      <c r="Z129" s="114">
        <v>38.1</v>
      </c>
      <c r="AA129" s="114"/>
      <c r="AB129" s="114"/>
      <c r="AC129" s="114">
        <v>2.81</v>
      </c>
      <c r="AD129" s="114"/>
      <c r="AE129" s="114"/>
      <c r="AF129" s="114"/>
      <c r="AG129" s="114"/>
      <c r="AH129" s="114"/>
      <c r="AI129" s="306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</row>
    <row r="130" spans="2:73" s="116" customFormat="1" ht="27.75">
      <c r="B130" s="117" t="s">
        <v>255</v>
      </c>
      <c r="C130" s="114" t="s">
        <v>43</v>
      </c>
      <c r="D130" s="115">
        <v>200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>
        <v>50</v>
      </c>
      <c r="V130" s="114"/>
      <c r="W130" s="114"/>
      <c r="X130" s="114"/>
      <c r="Y130" s="114"/>
      <c r="Z130" s="114"/>
      <c r="AA130" s="114"/>
      <c r="AB130" s="114"/>
      <c r="AC130" s="114"/>
      <c r="AD130" s="114">
        <v>15</v>
      </c>
      <c r="AE130" s="114"/>
      <c r="AF130" s="114"/>
      <c r="AG130" s="114"/>
      <c r="AH130" s="114">
        <v>8</v>
      </c>
      <c r="AI130" s="306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</row>
    <row r="131" spans="2:73" s="116" customFormat="1" ht="27.75">
      <c r="B131" s="117"/>
      <c r="C131" s="118" t="s">
        <v>31</v>
      </c>
      <c r="D131" s="115">
        <v>50</v>
      </c>
      <c r="E131" s="114">
        <v>50</v>
      </c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306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</row>
    <row r="132" spans="2:73" s="116" customFormat="1" ht="27.75">
      <c r="B132" s="117" t="s">
        <v>246</v>
      </c>
      <c r="C132" s="118" t="s">
        <v>137</v>
      </c>
      <c r="D132" s="115">
        <v>15</v>
      </c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>
        <v>15</v>
      </c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306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</row>
    <row r="133" spans="2:73" s="116" customFormat="1" ht="27.75">
      <c r="B133" s="117"/>
      <c r="C133" s="118"/>
      <c r="D133" s="115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306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</row>
    <row r="134" spans="2:73" s="116" customFormat="1" ht="27.75">
      <c r="B134" s="117"/>
      <c r="C134" s="118" t="s">
        <v>4</v>
      </c>
      <c r="D134" s="115">
        <v>200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>
        <v>200</v>
      </c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306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</row>
    <row r="135" spans="2:73" s="116" customFormat="1" ht="27.75">
      <c r="B135" s="117"/>
      <c r="C135" s="118" t="s">
        <v>38</v>
      </c>
      <c r="D135" s="115">
        <v>23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>
        <v>23</v>
      </c>
      <c r="AF135" s="114"/>
      <c r="AG135" s="114"/>
      <c r="AH135" s="114"/>
      <c r="AI135" s="306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</row>
    <row r="136" spans="2:73" s="116" customFormat="1" ht="27.75">
      <c r="B136" s="117" t="s">
        <v>235</v>
      </c>
      <c r="C136" s="118" t="s">
        <v>41</v>
      </c>
      <c r="D136" s="115">
        <v>150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>
        <v>150</v>
      </c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306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</row>
    <row r="137" spans="2:73" s="116" customFormat="1" ht="27.75">
      <c r="B137" s="117"/>
      <c r="C137" s="118"/>
      <c r="D137" s="115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306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</row>
    <row r="138" spans="2:73" s="116" customFormat="1" ht="27.75">
      <c r="B138" s="117"/>
      <c r="C138" s="118" t="s">
        <v>464</v>
      </c>
      <c r="D138" s="115">
        <v>70</v>
      </c>
      <c r="E138" s="114"/>
      <c r="F138" s="114"/>
      <c r="G138" s="114"/>
      <c r="H138" s="114"/>
      <c r="I138" s="114"/>
      <c r="J138" s="114"/>
      <c r="K138" s="114"/>
      <c r="L138" s="114">
        <v>70</v>
      </c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306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</row>
    <row r="139" spans="2:73" s="116" customFormat="1" ht="27.75">
      <c r="B139" s="117" t="s">
        <v>236</v>
      </c>
      <c r="C139" s="114" t="s">
        <v>362</v>
      </c>
      <c r="D139" s="115">
        <v>350</v>
      </c>
      <c r="E139" s="114"/>
      <c r="F139" s="114"/>
      <c r="G139" s="114"/>
      <c r="H139" s="114"/>
      <c r="I139" s="114"/>
      <c r="J139" s="114">
        <v>28</v>
      </c>
      <c r="K139" s="114">
        <v>87.5</v>
      </c>
      <c r="L139" s="114">
        <v>31.5</v>
      </c>
      <c r="M139" s="114"/>
      <c r="N139" s="114"/>
      <c r="O139" s="114"/>
      <c r="P139" s="114"/>
      <c r="Q139" s="114"/>
      <c r="R139" s="114"/>
      <c r="S139" s="114"/>
      <c r="T139" s="114"/>
      <c r="U139" s="114"/>
      <c r="V139" s="114">
        <v>7</v>
      </c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306"/>
      <c r="AJ139" s="305"/>
      <c r="AK139" s="305">
        <v>1.4</v>
      </c>
      <c r="AL139" s="305"/>
      <c r="AM139" s="305"/>
      <c r="AN139" s="305">
        <v>0.01</v>
      </c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</row>
    <row r="140" spans="2:73" s="116" customFormat="1" ht="27.75">
      <c r="B140" s="117" t="s">
        <v>269</v>
      </c>
      <c r="C140" s="114" t="s">
        <v>303</v>
      </c>
      <c r="D140" s="115" t="s">
        <v>212</v>
      </c>
      <c r="E140" s="114">
        <v>13.34</v>
      </c>
      <c r="F140" s="114">
        <v>10.88</v>
      </c>
      <c r="G140" s="114"/>
      <c r="H140" s="114"/>
      <c r="I140" s="114"/>
      <c r="J140" s="114"/>
      <c r="K140" s="114"/>
      <c r="L140" s="114">
        <v>75.88</v>
      </c>
      <c r="M140" s="114">
        <v>2</v>
      </c>
      <c r="N140" s="114"/>
      <c r="O140" s="114"/>
      <c r="P140" s="114"/>
      <c r="Q140" s="114">
        <v>63.34</v>
      </c>
      <c r="R140" s="114"/>
      <c r="S140" s="114"/>
      <c r="T140" s="114"/>
      <c r="U140" s="114">
        <v>20</v>
      </c>
      <c r="V140" s="114">
        <v>1.2</v>
      </c>
      <c r="W140" s="114"/>
      <c r="X140" s="114"/>
      <c r="Y140" s="114"/>
      <c r="Z140" s="114"/>
      <c r="AA140" s="114"/>
      <c r="AB140" s="114"/>
      <c r="AC140" s="114">
        <v>10</v>
      </c>
      <c r="AD140" s="114">
        <v>0.75</v>
      </c>
      <c r="AE140" s="114"/>
      <c r="AF140" s="114"/>
      <c r="AG140" s="114"/>
      <c r="AH140" s="114"/>
      <c r="AI140" s="306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</row>
    <row r="141" spans="2:73" s="116" customFormat="1" ht="27.75">
      <c r="B141" s="117" t="s">
        <v>271</v>
      </c>
      <c r="C141" s="114" t="s">
        <v>272</v>
      </c>
      <c r="D141" s="115">
        <v>150</v>
      </c>
      <c r="E141" s="114">
        <v>7.5</v>
      </c>
      <c r="F141" s="114"/>
      <c r="G141" s="114"/>
      <c r="H141" s="114"/>
      <c r="I141" s="114">
        <v>7.5</v>
      </c>
      <c r="J141" s="114"/>
      <c r="K141" s="114">
        <v>78</v>
      </c>
      <c r="L141" s="114">
        <v>102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>
        <v>3.75</v>
      </c>
      <c r="Y141" s="114"/>
      <c r="Z141" s="114"/>
      <c r="AA141" s="114"/>
      <c r="AB141" s="114"/>
      <c r="AC141" s="114">
        <v>7.5</v>
      </c>
      <c r="AD141" s="114"/>
      <c r="AE141" s="114"/>
      <c r="AF141" s="114"/>
      <c r="AG141" s="114"/>
      <c r="AH141" s="114"/>
      <c r="AI141" s="306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</row>
    <row r="142" spans="2:73" s="116" customFormat="1" ht="27.75">
      <c r="B142" s="117" t="s">
        <v>258</v>
      </c>
      <c r="C142" s="118" t="s">
        <v>259</v>
      </c>
      <c r="D142" s="115">
        <v>200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>
        <v>50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>
        <v>16</v>
      </c>
      <c r="AE142" s="114"/>
      <c r="AF142" s="114"/>
      <c r="AG142" s="114"/>
      <c r="AH142" s="114"/>
      <c r="AI142" s="306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</row>
    <row r="143" spans="2:73" s="116" customFormat="1" ht="27.75">
      <c r="B143" s="117"/>
      <c r="C143" s="118" t="s">
        <v>39</v>
      </c>
      <c r="D143" s="115">
        <v>90</v>
      </c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306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</row>
    <row r="144" spans="2:73" s="116" customFormat="1" ht="27.75">
      <c r="B144" s="117"/>
      <c r="C144" s="118"/>
      <c r="D144" s="115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306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</row>
    <row r="145" spans="2:73" s="116" customFormat="1" ht="27.75">
      <c r="B145" s="117"/>
      <c r="C145" s="118"/>
      <c r="D145" s="115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</row>
    <row r="146" spans="2:73" s="116" customFormat="1" ht="27.75">
      <c r="B146" s="114" t="s">
        <v>273</v>
      </c>
      <c r="C146" s="114" t="s">
        <v>274</v>
      </c>
      <c r="D146" s="115" t="s">
        <v>66</v>
      </c>
      <c r="E146" s="114">
        <v>16</v>
      </c>
      <c r="F146" s="114">
        <v>7.5</v>
      </c>
      <c r="G146" s="114"/>
      <c r="H146" s="114"/>
      <c r="I146" s="114">
        <v>11</v>
      </c>
      <c r="J146" s="114"/>
      <c r="K146" s="114"/>
      <c r="L146" s="114">
        <v>148</v>
      </c>
      <c r="M146" s="114"/>
      <c r="N146" s="114"/>
      <c r="O146" s="114"/>
      <c r="P146" s="114"/>
      <c r="Q146" s="114">
        <v>81</v>
      </c>
      <c r="R146" s="114"/>
      <c r="S146" s="114"/>
      <c r="T146" s="114"/>
      <c r="U146" s="114"/>
      <c r="V146" s="114"/>
      <c r="W146" s="114"/>
      <c r="X146" s="114">
        <v>25</v>
      </c>
      <c r="Y146" s="114"/>
      <c r="Z146" s="114"/>
      <c r="AA146" s="114"/>
      <c r="AB146" s="114"/>
      <c r="AC146" s="114">
        <v>12</v>
      </c>
      <c r="AD146" s="114"/>
      <c r="AE146" s="114"/>
      <c r="AF146" s="114"/>
      <c r="AG146" s="114"/>
      <c r="AH146" s="114"/>
      <c r="AI146" s="306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</row>
    <row r="147" spans="2:73" s="116" customFormat="1" ht="27.75">
      <c r="B147" s="117" t="s">
        <v>397</v>
      </c>
      <c r="C147" s="118" t="s">
        <v>466</v>
      </c>
      <c r="D147" s="115">
        <v>200</v>
      </c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>
        <v>100</v>
      </c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>
        <v>10</v>
      </c>
      <c r="AE147" s="114"/>
      <c r="AF147" s="114"/>
      <c r="AG147" s="114">
        <v>0.5</v>
      </c>
      <c r="AH147" s="114"/>
      <c r="AI147" s="306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</row>
    <row r="148" spans="2:73" s="116" customFormat="1" ht="27.75">
      <c r="B148" s="117"/>
      <c r="C148" s="118" t="s">
        <v>39</v>
      </c>
      <c r="D148" s="115">
        <v>40</v>
      </c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307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</row>
    <row r="149" spans="2:73" s="116" customFormat="1" ht="27.75">
      <c r="B149" s="117"/>
      <c r="C149" s="118" t="s">
        <v>31</v>
      </c>
      <c r="D149" s="115">
        <v>30</v>
      </c>
      <c r="E149" s="115">
        <v>30</v>
      </c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307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</row>
    <row r="150" spans="2:73" s="116" customFormat="1" ht="27.75">
      <c r="B150" s="117"/>
      <c r="C150" s="118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307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</row>
    <row r="151" spans="2:73" s="116" customFormat="1" ht="27.75">
      <c r="B151" s="117" t="s">
        <v>234</v>
      </c>
      <c r="C151" s="118" t="s">
        <v>48</v>
      </c>
      <c r="D151" s="115">
        <v>180</v>
      </c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>
        <v>180</v>
      </c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307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</row>
    <row r="152" spans="2:73" s="116" customFormat="1" ht="27.75">
      <c r="B152" s="117"/>
      <c r="C152" s="118" t="s">
        <v>31</v>
      </c>
      <c r="D152" s="115">
        <v>40</v>
      </c>
      <c r="E152" s="114">
        <v>40</v>
      </c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307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</row>
    <row r="153" spans="2:73" s="116" customFormat="1" ht="27.75">
      <c r="B153" s="117"/>
      <c r="C153" s="118" t="s">
        <v>35</v>
      </c>
      <c r="D153" s="115">
        <v>15</v>
      </c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307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</row>
    <row r="154" spans="2:73" ht="26.25">
      <c r="B154" s="110"/>
      <c r="C154" s="120" t="s">
        <v>138</v>
      </c>
      <c r="D154" s="121">
        <f>D143+D148</f>
        <v>130</v>
      </c>
      <c r="E154" s="121">
        <f t="shared" ref="E154:AI154" si="4">SUM(E128:E153)</f>
        <v>156.84</v>
      </c>
      <c r="F154" s="121">
        <f t="shared" si="4"/>
        <v>18.380000000000003</v>
      </c>
      <c r="G154" s="121">
        <f t="shared" si="4"/>
        <v>0</v>
      </c>
      <c r="H154" s="121">
        <f t="shared" si="4"/>
        <v>0</v>
      </c>
      <c r="I154" s="121">
        <f t="shared" si="4"/>
        <v>60.5</v>
      </c>
      <c r="J154" s="121">
        <f t="shared" si="4"/>
        <v>28</v>
      </c>
      <c r="K154" s="121">
        <f t="shared" si="4"/>
        <v>165.5</v>
      </c>
      <c r="L154" s="121">
        <f t="shared" si="4"/>
        <v>427.38</v>
      </c>
      <c r="M154" s="121">
        <f t="shared" si="4"/>
        <v>2</v>
      </c>
      <c r="N154" s="121">
        <f t="shared" si="4"/>
        <v>150</v>
      </c>
      <c r="O154" s="121">
        <f t="shared" si="4"/>
        <v>50</v>
      </c>
      <c r="P154" s="121">
        <f t="shared" si="4"/>
        <v>300</v>
      </c>
      <c r="Q154" s="121">
        <f t="shared" si="4"/>
        <v>144.34</v>
      </c>
      <c r="R154" s="121">
        <f t="shared" si="4"/>
        <v>0</v>
      </c>
      <c r="S154" s="121">
        <f t="shared" si="4"/>
        <v>0</v>
      </c>
      <c r="T154" s="121">
        <f t="shared" si="4"/>
        <v>0</v>
      </c>
      <c r="U154" s="121">
        <f t="shared" si="4"/>
        <v>357.37</v>
      </c>
      <c r="V154" s="121">
        <f t="shared" si="4"/>
        <v>28.2</v>
      </c>
      <c r="W154" s="121">
        <f t="shared" si="4"/>
        <v>0</v>
      </c>
      <c r="X154" s="121">
        <f t="shared" si="4"/>
        <v>28.75</v>
      </c>
      <c r="Y154" s="121">
        <f t="shared" si="4"/>
        <v>0</v>
      </c>
      <c r="Z154" s="121">
        <f t="shared" si="4"/>
        <v>38.1</v>
      </c>
      <c r="AA154" s="121">
        <f t="shared" si="4"/>
        <v>0</v>
      </c>
      <c r="AB154" s="121">
        <f t="shared" si="4"/>
        <v>0</v>
      </c>
      <c r="AC154" s="121">
        <f t="shared" si="4"/>
        <v>32.31</v>
      </c>
      <c r="AD154" s="121">
        <f t="shared" si="4"/>
        <v>46.75</v>
      </c>
      <c r="AE154" s="121">
        <f t="shared" si="4"/>
        <v>23</v>
      </c>
      <c r="AF154" s="121">
        <f t="shared" si="4"/>
        <v>0</v>
      </c>
      <c r="AG154" s="121">
        <f t="shared" si="4"/>
        <v>0.5</v>
      </c>
      <c r="AH154" s="121">
        <f t="shared" si="4"/>
        <v>8</v>
      </c>
      <c r="AI154" s="317">
        <f t="shared" si="4"/>
        <v>0</v>
      </c>
    </row>
    <row r="155" spans="2:73" ht="26.25">
      <c r="B155" s="105"/>
      <c r="C155" s="105"/>
      <c r="D155" s="105"/>
      <c r="E155" s="105"/>
      <c r="F155" s="105" t="s">
        <v>293</v>
      </c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8"/>
      <c r="AI155" s="108"/>
    </row>
    <row r="156" spans="2:73" ht="26.25">
      <c r="B156" s="111" t="s">
        <v>77</v>
      </c>
      <c r="C156" s="110" t="s">
        <v>78</v>
      </c>
      <c r="D156" s="110" t="s">
        <v>79</v>
      </c>
      <c r="E156" s="110" t="s">
        <v>80</v>
      </c>
      <c r="F156" s="110" t="s">
        <v>81</v>
      </c>
      <c r="G156" s="110" t="s">
        <v>82</v>
      </c>
      <c r="H156" s="110" t="s">
        <v>83</v>
      </c>
      <c r="I156" s="110" t="s">
        <v>84</v>
      </c>
      <c r="J156" s="110" t="s">
        <v>85</v>
      </c>
      <c r="K156" s="110" t="s">
        <v>86</v>
      </c>
      <c r="L156" s="110" t="s">
        <v>87</v>
      </c>
      <c r="M156" s="110" t="s">
        <v>88</v>
      </c>
      <c r="N156" s="110" t="s">
        <v>41</v>
      </c>
      <c r="O156" s="110" t="s">
        <v>89</v>
      </c>
      <c r="P156" s="110" t="s">
        <v>90</v>
      </c>
      <c r="Q156" s="110" t="s">
        <v>91</v>
      </c>
      <c r="R156" s="110" t="s">
        <v>92</v>
      </c>
      <c r="S156" s="110" t="s">
        <v>93</v>
      </c>
      <c r="T156" s="110" t="s">
        <v>94</v>
      </c>
      <c r="U156" s="110" t="s">
        <v>95</v>
      </c>
      <c r="V156" s="110" t="s">
        <v>96</v>
      </c>
      <c r="W156" s="110" t="s">
        <v>97</v>
      </c>
      <c r="X156" s="110" t="s">
        <v>98</v>
      </c>
      <c r="Y156" s="110" t="s">
        <v>99</v>
      </c>
      <c r="Z156" s="110" t="s">
        <v>100</v>
      </c>
      <c r="AA156" s="110" t="s">
        <v>101</v>
      </c>
      <c r="AB156" s="110" t="s">
        <v>102</v>
      </c>
      <c r="AC156" s="110" t="s">
        <v>103</v>
      </c>
      <c r="AD156" s="110" t="s">
        <v>104</v>
      </c>
      <c r="AE156" s="110" t="s">
        <v>136</v>
      </c>
      <c r="AF156" s="110" t="s">
        <v>105</v>
      </c>
      <c r="AG156" s="110" t="s">
        <v>106</v>
      </c>
      <c r="AH156" s="110" t="s">
        <v>107</v>
      </c>
      <c r="AI156" s="316" t="s">
        <v>108</v>
      </c>
    </row>
    <row r="157" spans="2:73" s="116" customFormat="1" ht="27.75">
      <c r="B157" s="113" t="s">
        <v>228</v>
      </c>
      <c r="C157" s="118" t="s">
        <v>229</v>
      </c>
      <c r="D157" s="115">
        <v>70</v>
      </c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>
        <v>70</v>
      </c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306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</row>
    <row r="158" spans="2:73" s="116" customFormat="1" ht="27.75">
      <c r="B158" s="117" t="s">
        <v>264</v>
      </c>
      <c r="C158" s="114" t="s">
        <v>12</v>
      </c>
      <c r="D158" s="115">
        <v>150</v>
      </c>
      <c r="E158" s="114"/>
      <c r="F158" s="114"/>
      <c r="G158" s="114"/>
      <c r="H158" s="114">
        <v>50.9</v>
      </c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>
        <v>5.25</v>
      </c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306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</row>
    <row r="159" spans="2:73" s="116" customFormat="1" ht="27.75">
      <c r="B159" s="117" t="s">
        <v>232</v>
      </c>
      <c r="C159" s="114" t="s">
        <v>233</v>
      </c>
      <c r="D159" s="115">
        <v>200</v>
      </c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>
        <v>100</v>
      </c>
      <c r="V159" s="114"/>
      <c r="W159" s="114"/>
      <c r="X159" s="114"/>
      <c r="Y159" s="114"/>
      <c r="Z159" s="114"/>
      <c r="AA159" s="114"/>
      <c r="AB159" s="114"/>
      <c r="AC159" s="114"/>
      <c r="AD159" s="114">
        <v>15</v>
      </c>
      <c r="AE159" s="114"/>
      <c r="AF159" s="114"/>
      <c r="AG159" s="114"/>
      <c r="AH159" s="114"/>
      <c r="AI159" s="306">
        <v>4</v>
      </c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</row>
    <row r="160" spans="2:73" s="116" customFormat="1" ht="27.75">
      <c r="B160" s="117"/>
      <c r="C160" s="114" t="s">
        <v>31</v>
      </c>
      <c r="D160" s="115">
        <v>40</v>
      </c>
      <c r="E160" s="114">
        <v>40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306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</row>
    <row r="161" spans="2:73" s="116" customFormat="1" ht="27.75">
      <c r="B161" s="117" t="s">
        <v>246</v>
      </c>
      <c r="C161" s="114" t="s">
        <v>137</v>
      </c>
      <c r="D161" s="115">
        <v>15</v>
      </c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>
        <v>15</v>
      </c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306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</row>
    <row r="162" spans="2:73" s="116" customFormat="1" ht="27.75">
      <c r="B162" s="117"/>
      <c r="C162" s="114"/>
      <c r="D162" s="115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306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</row>
    <row r="163" spans="2:73" s="116" customFormat="1" ht="27.75">
      <c r="B163" s="117"/>
      <c r="C163" s="114"/>
      <c r="D163" s="115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306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</row>
    <row r="164" spans="2:73" s="116" customFormat="1" ht="27.75">
      <c r="B164" s="117"/>
      <c r="C164" s="114"/>
      <c r="D164" s="115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306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</row>
    <row r="165" spans="2:73" s="116" customFormat="1" ht="27.75">
      <c r="B165" s="117" t="s">
        <v>234</v>
      </c>
      <c r="C165" s="114" t="s">
        <v>53</v>
      </c>
      <c r="D165" s="115">
        <v>180</v>
      </c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>
        <v>180</v>
      </c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306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</row>
    <row r="166" spans="2:73" s="116" customFormat="1" ht="27.75">
      <c r="B166" s="117" t="s">
        <v>388</v>
      </c>
      <c r="C166" s="118" t="s">
        <v>431</v>
      </c>
      <c r="D166" s="115">
        <v>100</v>
      </c>
      <c r="E166" s="114">
        <v>2.5</v>
      </c>
      <c r="F166" s="114">
        <v>22</v>
      </c>
      <c r="G166" s="114"/>
      <c r="H166" s="114"/>
      <c r="I166" s="114"/>
      <c r="J166" s="114"/>
      <c r="K166" s="114"/>
      <c r="L166" s="114"/>
      <c r="M166" s="114"/>
      <c r="N166" s="114">
        <v>50</v>
      </c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>
        <v>26</v>
      </c>
      <c r="AA166" s="114"/>
      <c r="AB166" s="114"/>
      <c r="AC166" s="114">
        <v>2.5</v>
      </c>
      <c r="AD166" s="114">
        <v>26.8</v>
      </c>
      <c r="AE166" s="114"/>
      <c r="AF166" s="115"/>
      <c r="AG166" s="115"/>
      <c r="AH166" s="115"/>
      <c r="AI166" s="307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</row>
    <row r="167" spans="2:73" s="116" customFormat="1" ht="27.75">
      <c r="B167" s="117"/>
      <c r="C167" s="114"/>
      <c r="D167" s="115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306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</row>
    <row r="168" spans="2:73" s="116" customFormat="1" ht="27.75">
      <c r="B168" s="117"/>
      <c r="C168" s="118"/>
      <c r="D168" s="115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306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</row>
    <row r="169" spans="2:73" s="116" customFormat="1" ht="27.75">
      <c r="B169" s="117" t="s">
        <v>388</v>
      </c>
      <c r="C169" s="118" t="s">
        <v>467</v>
      </c>
      <c r="D169" s="115">
        <v>100</v>
      </c>
      <c r="E169" s="114"/>
      <c r="F169" s="114"/>
      <c r="G169" s="114"/>
      <c r="H169" s="114"/>
      <c r="I169" s="114"/>
      <c r="J169" s="114"/>
      <c r="K169" s="114"/>
      <c r="L169" s="114">
        <v>91</v>
      </c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>
        <v>4.17</v>
      </c>
      <c r="AD169" s="114">
        <v>4.17</v>
      </c>
      <c r="AE169" s="114"/>
      <c r="AF169" s="114"/>
      <c r="AG169" s="114"/>
      <c r="AH169" s="114"/>
      <c r="AI169" s="306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</row>
    <row r="170" spans="2:73" s="116" customFormat="1" ht="27.75">
      <c r="B170" s="117" t="s">
        <v>275</v>
      </c>
      <c r="C170" s="114" t="s">
        <v>302</v>
      </c>
      <c r="D170" s="115">
        <v>300</v>
      </c>
      <c r="E170" s="114"/>
      <c r="F170" s="114"/>
      <c r="G170" s="114"/>
      <c r="H170" s="114"/>
      <c r="I170" s="114"/>
      <c r="J170" s="114"/>
      <c r="K170" s="114">
        <v>60</v>
      </c>
      <c r="L170" s="114">
        <v>75</v>
      </c>
      <c r="M170" s="114">
        <v>3.6</v>
      </c>
      <c r="N170" s="114"/>
      <c r="O170" s="114"/>
      <c r="P170" s="114"/>
      <c r="Q170" s="114"/>
      <c r="R170" s="114"/>
      <c r="S170" s="114"/>
      <c r="T170" s="114"/>
      <c r="U170" s="114"/>
      <c r="V170" s="114">
        <v>6</v>
      </c>
      <c r="W170" s="114"/>
      <c r="X170" s="114"/>
      <c r="Y170" s="114"/>
      <c r="Z170" s="114"/>
      <c r="AA170" s="114"/>
      <c r="AB170" s="114"/>
      <c r="AC170" s="114"/>
      <c r="AD170" s="114">
        <v>1.8</v>
      </c>
      <c r="AE170" s="114"/>
      <c r="AF170" s="114"/>
      <c r="AG170" s="114"/>
      <c r="AH170" s="114"/>
      <c r="AI170" s="306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</row>
    <row r="171" spans="2:73" s="116" customFormat="1" ht="27.75">
      <c r="B171" s="117"/>
      <c r="C171" s="114" t="s">
        <v>249</v>
      </c>
      <c r="D171" s="115">
        <v>6</v>
      </c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>
        <v>6</v>
      </c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5"/>
      <c r="AI171" s="307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</row>
    <row r="172" spans="2:73" s="116" customFormat="1" ht="27.75">
      <c r="B172" s="117" t="s">
        <v>420</v>
      </c>
      <c r="C172" s="114" t="s">
        <v>421</v>
      </c>
      <c r="D172" s="115" t="s">
        <v>423</v>
      </c>
      <c r="E172" s="114"/>
      <c r="F172" s="114">
        <v>3.75</v>
      </c>
      <c r="G172" s="114"/>
      <c r="H172" s="114"/>
      <c r="I172" s="114"/>
      <c r="J172" s="114"/>
      <c r="K172" s="114"/>
      <c r="L172" s="114">
        <v>15</v>
      </c>
      <c r="M172" s="114"/>
      <c r="N172" s="114"/>
      <c r="O172" s="114"/>
      <c r="P172" s="114"/>
      <c r="Q172" s="114">
        <v>118.5</v>
      </c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>
        <v>5.25</v>
      </c>
      <c r="AD172" s="114"/>
      <c r="AE172" s="114"/>
      <c r="AF172" s="114"/>
      <c r="AG172" s="114"/>
      <c r="AH172" s="115"/>
      <c r="AI172" s="307"/>
      <c r="AJ172" s="305"/>
      <c r="AK172" s="305">
        <v>0.75</v>
      </c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</row>
    <row r="173" spans="2:73" s="116" customFormat="1" ht="27.75">
      <c r="B173" s="117" t="s">
        <v>251</v>
      </c>
      <c r="C173" s="114" t="s">
        <v>282</v>
      </c>
      <c r="D173" s="115">
        <v>180</v>
      </c>
      <c r="E173" s="114"/>
      <c r="F173" s="114"/>
      <c r="G173" s="114"/>
      <c r="H173" s="114"/>
      <c r="I173" s="114">
        <v>38.75</v>
      </c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>
        <v>6.3</v>
      </c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306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</row>
    <row r="174" spans="2:73" s="116" customFormat="1" ht="27.75">
      <c r="B174" s="117"/>
      <c r="C174" s="118" t="s">
        <v>4</v>
      </c>
      <c r="D174" s="115">
        <v>200</v>
      </c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>
        <v>200</v>
      </c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306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</row>
    <row r="175" spans="2:73" s="116" customFormat="1" ht="27.75">
      <c r="B175" s="117"/>
      <c r="C175" s="118" t="s">
        <v>39</v>
      </c>
      <c r="D175" s="115">
        <v>70</v>
      </c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306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</row>
    <row r="176" spans="2:73" s="116" customFormat="1" ht="27.75">
      <c r="B176" s="117"/>
      <c r="C176" s="118"/>
      <c r="D176" s="115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</row>
    <row r="177" spans="2:73" s="116" customFormat="1" ht="27.75">
      <c r="B177" s="117"/>
      <c r="C177" s="118"/>
      <c r="D177" s="115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306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</row>
    <row r="178" spans="2:73" s="116" customFormat="1" ht="27.75">
      <c r="B178" s="117"/>
      <c r="C178" s="118"/>
      <c r="D178" s="115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</row>
    <row r="179" spans="2:73" s="116" customFormat="1" ht="27.75">
      <c r="B179" s="114" t="s">
        <v>304</v>
      </c>
      <c r="C179" s="114" t="s">
        <v>305</v>
      </c>
      <c r="D179" s="115">
        <v>100</v>
      </c>
      <c r="E179" s="114">
        <v>13.57</v>
      </c>
      <c r="F179" s="114"/>
      <c r="G179" s="114"/>
      <c r="H179" s="114"/>
      <c r="I179" s="114"/>
      <c r="J179" s="114"/>
      <c r="K179" s="114"/>
      <c r="L179" s="114">
        <v>34.29</v>
      </c>
      <c r="M179" s="114"/>
      <c r="N179" s="114"/>
      <c r="O179" s="114"/>
      <c r="P179" s="114"/>
      <c r="Q179" s="114">
        <v>54.29</v>
      </c>
      <c r="R179" s="114"/>
      <c r="S179" s="114"/>
      <c r="T179" s="114"/>
      <c r="U179" s="114"/>
      <c r="V179" s="114"/>
      <c r="W179" s="114"/>
      <c r="X179" s="114"/>
      <c r="Y179" s="114"/>
      <c r="Z179" s="114">
        <v>15.71</v>
      </c>
      <c r="AA179" s="114"/>
      <c r="AB179" s="114"/>
      <c r="AC179" s="114">
        <v>4.3</v>
      </c>
      <c r="AD179" s="114"/>
      <c r="AE179" s="114"/>
      <c r="AF179" s="114"/>
      <c r="AG179" s="114"/>
      <c r="AH179" s="114"/>
      <c r="AI179" s="306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</row>
    <row r="180" spans="2:73" s="116" customFormat="1" ht="27.75">
      <c r="B180" s="117" t="s">
        <v>403</v>
      </c>
      <c r="C180" s="114" t="s">
        <v>402</v>
      </c>
      <c r="D180" s="115">
        <v>180</v>
      </c>
      <c r="E180" s="115"/>
      <c r="F180" s="115"/>
      <c r="G180" s="115"/>
      <c r="H180" s="115"/>
      <c r="I180" s="115"/>
      <c r="J180" s="115"/>
      <c r="K180" s="114">
        <v>216</v>
      </c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5"/>
      <c r="X180" s="115">
        <v>6.84</v>
      </c>
      <c r="Y180" s="115"/>
      <c r="Z180" s="115"/>
      <c r="AA180" s="115"/>
      <c r="AB180" s="115"/>
      <c r="AC180" s="115">
        <v>2.34</v>
      </c>
      <c r="AD180" s="115"/>
      <c r="AE180" s="115"/>
      <c r="AF180" s="115"/>
      <c r="AG180" s="115"/>
      <c r="AH180" s="115"/>
      <c r="AI180" s="307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</row>
    <row r="181" spans="2:73" s="116" customFormat="1" ht="27.75">
      <c r="B181" s="117" t="s">
        <v>265</v>
      </c>
      <c r="C181" s="114" t="s">
        <v>266</v>
      </c>
      <c r="D181" s="115">
        <v>200</v>
      </c>
      <c r="E181" s="114"/>
      <c r="F181" s="114"/>
      <c r="G181" s="114"/>
      <c r="H181" s="114"/>
      <c r="I181" s="114"/>
      <c r="J181" s="114"/>
      <c r="K181" s="114"/>
      <c r="L181" s="114"/>
      <c r="M181" s="114"/>
      <c r="N181" s="114">
        <v>40</v>
      </c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>
        <v>20</v>
      </c>
      <c r="AE181" s="114"/>
      <c r="AF181" s="114"/>
      <c r="AG181" s="114"/>
      <c r="AH181" s="114"/>
      <c r="AI181" s="306"/>
      <c r="AJ181" s="305"/>
      <c r="AK181" s="305"/>
      <c r="AL181" s="305"/>
      <c r="AM181" s="305"/>
      <c r="AN181" s="305"/>
      <c r="AO181" s="305"/>
      <c r="AP181" s="305"/>
      <c r="AQ181" s="305"/>
      <c r="AR181" s="305"/>
      <c r="AS181" s="305"/>
      <c r="AT181" s="305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</row>
    <row r="182" spans="2:73" s="116" customFormat="1" ht="27.75">
      <c r="B182" s="117"/>
      <c r="C182" s="114" t="s">
        <v>39</v>
      </c>
      <c r="D182" s="115">
        <v>40</v>
      </c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306"/>
      <c r="AJ182" s="305"/>
      <c r="AK182" s="305"/>
      <c r="AL182" s="305"/>
      <c r="AM182" s="305"/>
      <c r="AN182" s="305"/>
      <c r="AO182" s="305"/>
      <c r="AP182" s="305"/>
      <c r="AQ182" s="305"/>
      <c r="AR182" s="305"/>
      <c r="AS182" s="305"/>
      <c r="AT182" s="305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</row>
    <row r="183" spans="2:73" s="116" customFormat="1" ht="27.75">
      <c r="B183" s="117"/>
      <c r="C183" s="114" t="s">
        <v>31</v>
      </c>
      <c r="D183" s="115">
        <v>30</v>
      </c>
      <c r="E183" s="114">
        <v>30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306"/>
      <c r="AJ183" s="305"/>
      <c r="AK183" s="305"/>
      <c r="AL183" s="305"/>
      <c r="AM183" s="305"/>
      <c r="AN183" s="305"/>
      <c r="AO183" s="305"/>
      <c r="AP183" s="305"/>
      <c r="AQ183" s="305"/>
      <c r="AR183" s="305"/>
      <c r="AS183" s="305"/>
      <c r="AT183" s="305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</row>
    <row r="184" spans="2:73" s="116" customFormat="1" ht="27.75">
      <c r="B184" s="117"/>
      <c r="C184" s="114"/>
      <c r="D184" s="115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306"/>
      <c r="AJ184" s="305"/>
      <c r="AK184" s="305"/>
      <c r="AL184" s="305"/>
      <c r="AM184" s="305"/>
      <c r="AN184" s="305"/>
      <c r="AO184" s="305"/>
      <c r="AP184" s="305"/>
      <c r="AQ184" s="305"/>
      <c r="AR184" s="305"/>
      <c r="AS184" s="305"/>
      <c r="AT184" s="305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</row>
    <row r="185" spans="2:73" s="116" customFormat="1" ht="27.75">
      <c r="B185" s="117" t="s">
        <v>234</v>
      </c>
      <c r="C185" s="114" t="s">
        <v>48</v>
      </c>
      <c r="D185" s="115">
        <v>180</v>
      </c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>
        <v>180</v>
      </c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306"/>
      <c r="AJ185" s="305"/>
      <c r="AK185" s="305"/>
      <c r="AL185" s="305"/>
      <c r="AM185" s="305"/>
      <c r="AN185" s="305"/>
      <c r="AO185" s="305"/>
      <c r="AP185" s="305"/>
      <c r="AQ185" s="305"/>
      <c r="AR185" s="305"/>
      <c r="AS185" s="305"/>
      <c r="AT185" s="305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</row>
    <row r="186" spans="2:73" s="116" customFormat="1" ht="27.75">
      <c r="B186" s="117"/>
      <c r="C186" s="114" t="s">
        <v>31</v>
      </c>
      <c r="D186" s="115">
        <v>30</v>
      </c>
      <c r="E186" s="114">
        <v>30</v>
      </c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306"/>
      <c r="AJ186" s="305"/>
      <c r="AK186" s="305"/>
      <c r="AL186" s="305"/>
      <c r="AM186" s="305"/>
      <c r="AN186" s="305"/>
      <c r="AO186" s="305"/>
      <c r="AP186" s="305"/>
      <c r="AQ186" s="305"/>
      <c r="AR186" s="305"/>
      <c r="AS186" s="305"/>
      <c r="AT186" s="305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</row>
    <row r="187" spans="2:73" s="116" customFormat="1" ht="27.75">
      <c r="B187" s="117"/>
      <c r="C187" s="114" t="s">
        <v>35</v>
      </c>
      <c r="D187" s="115">
        <v>10</v>
      </c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306"/>
      <c r="AJ187" s="305"/>
      <c r="AK187" s="305"/>
      <c r="AL187" s="305"/>
      <c r="AM187" s="305"/>
      <c r="AN187" s="305"/>
      <c r="AO187" s="305"/>
      <c r="AP187" s="305"/>
      <c r="AQ187" s="305"/>
      <c r="AR187" s="305"/>
      <c r="AS187" s="305"/>
      <c r="AT187" s="305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</row>
    <row r="188" spans="2:73" ht="26.25">
      <c r="B188" s="110"/>
      <c r="C188" s="120" t="s">
        <v>138</v>
      </c>
      <c r="D188" s="121">
        <f>D175+D182</f>
        <v>110</v>
      </c>
      <c r="E188" s="121">
        <f t="shared" ref="E188:AI188" si="5">SUM(E157:E187)</f>
        <v>116.07</v>
      </c>
      <c r="F188" s="121">
        <f t="shared" si="5"/>
        <v>25.75</v>
      </c>
      <c r="G188" s="121">
        <f t="shared" si="5"/>
        <v>0</v>
      </c>
      <c r="H188" s="121">
        <f t="shared" si="5"/>
        <v>50.9</v>
      </c>
      <c r="I188" s="121">
        <f t="shared" si="5"/>
        <v>38.75</v>
      </c>
      <c r="J188" s="121">
        <f t="shared" si="5"/>
        <v>0</v>
      </c>
      <c r="K188" s="121">
        <f t="shared" si="5"/>
        <v>276</v>
      </c>
      <c r="L188" s="121">
        <f t="shared" si="5"/>
        <v>215.29</v>
      </c>
      <c r="M188" s="121">
        <f t="shared" si="5"/>
        <v>3.6</v>
      </c>
      <c r="N188" s="121">
        <f t="shared" si="5"/>
        <v>90</v>
      </c>
      <c r="O188" s="121">
        <f t="shared" si="5"/>
        <v>0</v>
      </c>
      <c r="P188" s="121">
        <f t="shared" si="5"/>
        <v>200</v>
      </c>
      <c r="Q188" s="121">
        <f t="shared" si="5"/>
        <v>172.79</v>
      </c>
      <c r="R188" s="121">
        <f t="shared" si="5"/>
        <v>0</v>
      </c>
      <c r="S188" s="121">
        <f t="shared" si="5"/>
        <v>70</v>
      </c>
      <c r="T188" s="121">
        <f t="shared" si="5"/>
        <v>0</v>
      </c>
      <c r="U188" s="121">
        <f t="shared" si="5"/>
        <v>460</v>
      </c>
      <c r="V188" s="121">
        <f t="shared" si="5"/>
        <v>32.549999999999997</v>
      </c>
      <c r="W188" s="121">
        <f t="shared" si="5"/>
        <v>0</v>
      </c>
      <c r="X188" s="121">
        <f t="shared" si="5"/>
        <v>12.84</v>
      </c>
      <c r="Y188" s="121">
        <f t="shared" si="5"/>
        <v>0</v>
      </c>
      <c r="Z188" s="121">
        <f t="shared" si="5"/>
        <v>41.71</v>
      </c>
      <c r="AA188" s="121">
        <f t="shared" si="5"/>
        <v>0</v>
      </c>
      <c r="AB188" s="121">
        <f t="shared" si="5"/>
        <v>0</v>
      </c>
      <c r="AC188" s="121">
        <f t="shared" si="5"/>
        <v>18.559999999999999</v>
      </c>
      <c r="AD188" s="121">
        <f t="shared" si="5"/>
        <v>67.77</v>
      </c>
      <c r="AE188" s="121">
        <f t="shared" si="5"/>
        <v>0</v>
      </c>
      <c r="AF188" s="121">
        <f t="shared" si="5"/>
        <v>0</v>
      </c>
      <c r="AG188" s="121">
        <f t="shared" si="5"/>
        <v>0</v>
      </c>
      <c r="AH188" s="121">
        <f t="shared" si="5"/>
        <v>0</v>
      </c>
      <c r="AI188" s="317">
        <f t="shared" si="5"/>
        <v>4</v>
      </c>
    </row>
    <row r="189" spans="2:73" ht="26.2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8"/>
      <c r="AI189" s="108"/>
    </row>
    <row r="190" spans="2:73" ht="26.25">
      <c r="B190" s="105"/>
      <c r="C190" s="105"/>
      <c r="D190" s="105"/>
      <c r="E190" s="105"/>
      <c r="F190" s="105" t="s">
        <v>294</v>
      </c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8"/>
      <c r="AI190" s="108"/>
    </row>
    <row r="191" spans="2:73" ht="26.25">
      <c r="B191" s="111" t="s">
        <v>73</v>
      </c>
      <c r="C191" s="110" t="s">
        <v>74</v>
      </c>
      <c r="D191" s="110" t="s">
        <v>75</v>
      </c>
      <c r="E191" s="110"/>
      <c r="F191" s="110"/>
      <c r="G191" s="110" t="s">
        <v>76</v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316"/>
    </row>
    <row r="192" spans="2:73" ht="26.25">
      <c r="B192" s="111" t="s">
        <v>77</v>
      </c>
      <c r="C192" s="112" t="s">
        <v>78</v>
      </c>
      <c r="D192" s="110" t="s">
        <v>79</v>
      </c>
      <c r="E192" s="110" t="s">
        <v>80</v>
      </c>
      <c r="F192" s="110" t="s">
        <v>81</v>
      </c>
      <c r="G192" s="110" t="s">
        <v>82</v>
      </c>
      <c r="H192" s="110" t="s">
        <v>83</v>
      </c>
      <c r="I192" s="110" t="s">
        <v>84</v>
      </c>
      <c r="J192" s="110" t="s">
        <v>85</v>
      </c>
      <c r="K192" s="110" t="s">
        <v>86</v>
      </c>
      <c r="L192" s="110" t="s">
        <v>87</v>
      </c>
      <c r="M192" s="110" t="s">
        <v>88</v>
      </c>
      <c r="N192" s="110" t="s">
        <v>41</v>
      </c>
      <c r="O192" s="110" t="s">
        <v>89</v>
      </c>
      <c r="P192" s="110" t="s">
        <v>90</v>
      </c>
      <c r="Q192" s="110" t="s">
        <v>91</v>
      </c>
      <c r="R192" s="110" t="s">
        <v>92</v>
      </c>
      <c r="S192" s="110" t="s">
        <v>93</v>
      </c>
      <c r="T192" s="110" t="s">
        <v>94</v>
      </c>
      <c r="U192" s="110" t="s">
        <v>95</v>
      </c>
      <c r="V192" s="110" t="s">
        <v>96</v>
      </c>
      <c r="W192" s="110" t="s">
        <v>97</v>
      </c>
      <c r="X192" s="110" t="s">
        <v>98</v>
      </c>
      <c r="Y192" s="110" t="s">
        <v>99</v>
      </c>
      <c r="Z192" s="110" t="s">
        <v>100</v>
      </c>
      <c r="AA192" s="110" t="s">
        <v>101</v>
      </c>
      <c r="AB192" s="110" t="s">
        <v>102</v>
      </c>
      <c r="AC192" s="110" t="s">
        <v>103</v>
      </c>
      <c r="AD192" s="110" t="s">
        <v>104</v>
      </c>
      <c r="AE192" s="110" t="s">
        <v>136</v>
      </c>
      <c r="AF192" s="110" t="s">
        <v>105</v>
      </c>
      <c r="AG192" s="110" t="s">
        <v>106</v>
      </c>
      <c r="AH192" s="110" t="s">
        <v>107</v>
      </c>
      <c r="AI192" s="316" t="s">
        <v>108</v>
      </c>
    </row>
    <row r="193" spans="2:73" s="116" customFormat="1" ht="27.75">
      <c r="B193" s="117" t="s">
        <v>488</v>
      </c>
      <c r="C193" s="114" t="s">
        <v>489</v>
      </c>
      <c r="D193" s="115">
        <v>100</v>
      </c>
      <c r="E193" s="114">
        <v>2.2999999999999998</v>
      </c>
      <c r="F193" s="114"/>
      <c r="G193" s="114"/>
      <c r="H193" s="114"/>
      <c r="I193" s="114">
        <v>40</v>
      </c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>
        <v>39.299999999999997</v>
      </c>
      <c r="V193" s="114"/>
      <c r="W193" s="114"/>
      <c r="X193" s="114">
        <v>13.3</v>
      </c>
      <c r="Y193" s="114"/>
      <c r="Z193" s="114">
        <v>6.7</v>
      </c>
      <c r="AA193" s="114"/>
      <c r="AB193" s="114"/>
      <c r="AC193" s="114">
        <v>5</v>
      </c>
      <c r="AD193" s="114">
        <v>14.1</v>
      </c>
      <c r="AE193" s="114"/>
      <c r="AF193" s="114"/>
      <c r="AG193" s="114"/>
      <c r="AH193" s="114"/>
      <c r="AI193" s="306">
        <v>2</v>
      </c>
      <c r="AJ193" s="305"/>
      <c r="AK193" s="305">
        <v>0.3</v>
      </c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</row>
    <row r="194" spans="2:73" s="116" customFormat="1" ht="27.75">
      <c r="B194" s="117" t="s">
        <v>255</v>
      </c>
      <c r="C194" s="114" t="s">
        <v>43</v>
      </c>
      <c r="D194" s="115">
        <v>200</v>
      </c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>
        <v>50</v>
      </c>
      <c r="V194" s="114"/>
      <c r="W194" s="114"/>
      <c r="X194" s="114"/>
      <c r="Y194" s="114"/>
      <c r="Z194" s="114"/>
      <c r="AA194" s="114"/>
      <c r="AB194" s="114"/>
      <c r="AC194" s="114"/>
      <c r="AD194" s="114">
        <v>15</v>
      </c>
      <c r="AE194" s="114"/>
      <c r="AF194" s="114"/>
      <c r="AG194" s="114"/>
      <c r="AH194" s="114">
        <v>8</v>
      </c>
      <c r="AI194" s="306"/>
      <c r="AJ194" s="305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</row>
    <row r="195" spans="2:73" s="116" customFormat="1" ht="27.75">
      <c r="B195" s="117"/>
      <c r="C195" s="114" t="s">
        <v>31</v>
      </c>
      <c r="D195" s="115">
        <v>50</v>
      </c>
      <c r="E195" s="114">
        <v>50</v>
      </c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306"/>
      <c r="AJ195" s="305"/>
      <c r="AK195" s="305"/>
      <c r="AL195" s="305"/>
      <c r="AM195" s="305"/>
      <c r="AN195" s="305"/>
      <c r="AO195" s="305"/>
      <c r="AP195" s="305"/>
      <c r="AQ195" s="305"/>
      <c r="AR195" s="305"/>
      <c r="AS195" s="305"/>
      <c r="AT195" s="305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</row>
    <row r="196" spans="2:73" s="116" customFormat="1" ht="27.75">
      <c r="B196" s="117" t="s">
        <v>246</v>
      </c>
      <c r="C196" s="118" t="s">
        <v>137</v>
      </c>
      <c r="D196" s="115">
        <v>10</v>
      </c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>
        <v>10</v>
      </c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306"/>
      <c r="AJ196" s="305"/>
      <c r="AK196" s="305"/>
      <c r="AL196" s="305"/>
      <c r="AM196" s="305"/>
      <c r="AN196" s="305"/>
      <c r="AO196" s="305"/>
      <c r="AP196" s="305"/>
      <c r="AQ196" s="305"/>
      <c r="AR196" s="305"/>
      <c r="AS196" s="305"/>
      <c r="AT196" s="305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</row>
    <row r="197" spans="2:73" s="116" customFormat="1" ht="27.75">
      <c r="B197" s="117"/>
      <c r="C197" s="118"/>
      <c r="D197" s="115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306"/>
      <c r="AJ197" s="305"/>
      <c r="AK197" s="305"/>
      <c r="AL197" s="305"/>
      <c r="AM197" s="305"/>
      <c r="AN197" s="305"/>
      <c r="AO197" s="305"/>
      <c r="AP197" s="305"/>
      <c r="AQ197" s="305"/>
      <c r="AR197" s="305"/>
      <c r="AS197" s="305"/>
      <c r="AT197" s="305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</row>
    <row r="198" spans="2:73" s="116" customFormat="1" ht="27.75">
      <c r="B198" s="117" t="s">
        <v>234</v>
      </c>
      <c r="C198" s="118" t="s">
        <v>220</v>
      </c>
      <c r="D198" s="115">
        <v>200</v>
      </c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>
        <v>200</v>
      </c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5"/>
      <c r="AG198" s="115"/>
      <c r="AH198" s="115"/>
      <c r="AI198" s="307"/>
      <c r="AJ198" s="305"/>
      <c r="AK198" s="305"/>
      <c r="AL198" s="305"/>
      <c r="AM198" s="305"/>
      <c r="AN198" s="305"/>
      <c r="AO198" s="305"/>
      <c r="AP198" s="305"/>
      <c r="AQ198" s="305"/>
      <c r="AR198" s="305"/>
      <c r="AS198" s="305"/>
      <c r="AT198" s="305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</row>
    <row r="199" spans="2:73" s="116" customFormat="1" ht="27.75">
      <c r="B199" s="117" t="s">
        <v>247</v>
      </c>
      <c r="C199" s="118" t="s">
        <v>486</v>
      </c>
      <c r="D199" s="115">
        <v>135</v>
      </c>
      <c r="E199" s="114"/>
      <c r="F199" s="114">
        <v>41.6</v>
      </c>
      <c r="G199" s="114"/>
      <c r="H199" s="114"/>
      <c r="I199" s="114"/>
      <c r="J199" s="114"/>
      <c r="K199" s="114"/>
      <c r="L199" s="114"/>
      <c r="M199" s="114"/>
      <c r="N199" s="114">
        <v>50.6</v>
      </c>
      <c r="O199" s="114"/>
      <c r="P199" s="114"/>
      <c r="Q199" s="114"/>
      <c r="R199" s="114"/>
      <c r="S199" s="114"/>
      <c r="T199" s="114"/>
      <c r="U199" s="114">
        <v>104</v>
      </c>
      <c r="V199" s="114"/>
      <c r="W199" s="114"/>
      <c r="X199" s="114"/>
      <c r="Y199" s="114"/>
      <c r="Z199" s="114">
        <v>8.5</v>
      </c>
      <c r="AA199" s="114"/>
      <c r="AB199" s="114"/>
      <c r="AC199" s="114">
        <v>6.6</v>
      </c>
      <c r="AD199" s="114">
        <v>17.5</v>
      </c>
      <c r="AE199" s="114"/>
      <c r="AF199" s="115"/>
      <c r="AG199" s="115"/>
      <c r="AH199" s="115"/>
      <c r="AI199" s="307"/>
      <c r="AJ199" s="305"/>
      <c r="AK199" s="305">
        <v>0.5</v>
      </c>
      <c r="AL199" s="305"/>
      <c r="AM199" s="305"/>
      <c r="AN199" s="305"/>
      <c r="AO199" s="305"/>
      <c r="AP199" s="305"/>
      <c r="AQ199" s="305"/>
      <c r="AR199" s="305"/>
      <c r="AS199" s="305"/>
      <c r="AT199" s="305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</row>
    <row r="200" spans="2:73" s="116" customFormat="1" ht="27.75">
      <c r="B200" s="117"/>
      <c r="C200" s="118"/>
      <c r="D200" s="115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5"/>
      <c r="AG200" s="115"/>
      <c r="AH200" s="115"/>
      <c r="AI200" s="307"/>
      <c r="AJ200" s="305"/>
      <c r="AK200" s="305"/>
      <c r="AL200" s="305"/>
      <c r="AM200" s="305"/>
      <c r="AN200" s="305"/>
      <c r="AO200" s="305"/>
      <c r="AP200" s="305"/>
      <c r="AQ200" s="305"/>
      <c r="AR200" s="305"/>
      <c r="AS200" s="305"/>
      <c r="AT200" s="305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</row>
    <row r="201" spans="2:73" s="116" customFormat="1" ht="27.75">
      <c r="B201" s="117"/>
      <c r="C201" s="118"/>
      <c r="D201" s="115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5"/>
      <c r="AG201" s="115"/>
      <c r="AH201" s="115"/>
      <c r="AI201" s="307"/>
      <c r="AJ201" s="305"/>
      <c r="AK201" s="305"/>
      <c r="AL201" s="305"/>
      <c r="AM201" s="305"/>
      <c r="AN201" s="305"/>
      <c r="AO201" s="305"/>
      <c r="AP201" s="305"/>
      <c r="AQ201" s="305"/>
      <c r="AR201" s="305"/>
      <c r="AS201" s="305"/>
      <c r="AT201" s="305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</row>
    <row r="202" spans="2:73" s="116" customFormat="1" ht="27.75">
      <c r="B202" s="117" t="s">
        <v>468</v>
      </c>
      <c r="C202" s="114" t="s">
        <v>469</v>
      </c>
      <c r="D202" s="115">
        <v>100</v>
      </c>
      <c r="E202" s="114"/>
      <c r="F202" s="114"/>
      <c r="G202" s="114"/>
      <c r="H202" s="114"/>
      <c r="I202" s="114"/>
      <c r="J202" s="114"/>
      <c r="K202" s="114"/>
      <c r="L202" s="114">
        <v>91</v>
      </c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>
        <v>10</v>
      </c>
      <c r="AD202" s="114"/>
      <c r="AE202" s="114"/>
      <c r="AF202" s="114"/>
      <c r="AG202" s="114"/>
      <c r="AH202" s="114"/>
      <c r="AI202" s="306"/>
      <c r="AJ202" s="305">
        <v>0.3</v>
      </c>
      <c r="AK202" s="305"/>
      <c r="AL202" s="305"/>
      <c r="AM202" s="305"/>
      <c r="AN202" s="305"/>
      <c r="AO202" s="305"/>
      <c r="AP202" s="305"/>
      <c r="AQ202" s="305"/>
      <c r="AR202" s="305"/>
      <c r="AS202" s="305"/>
      <c r="AT202" s="305"/>
      <c r="AU202" s="305"/>
      <c r="AV202" s="305"/>
      <c r="AW202" s="305"/>
      <c r="AX202" s="305"/>
      <c r="AY202" s="305"/>
      <c r="AZ202" s="305"/>
      <c r="BA202" s="305"/>
      <c r="BB202" s="305"/>
      <c r="BC202" s="305"/>
      <c r="BD202" s="305"/>
      <c r="BE202" s="305"/>
      <c r="BF202" s="305"/>
      <c r="BG202" s="305"/>
      <c r="BH202" s="305"/>
      <c r="BI202" s="305"/>
      <c r="BJ202" s="305"/>
      <c r="BK202" s="305"/>
      <c r="BL202" s="305"/>
      <c r="BM202" s="305"/>
      <c r="BN202" s="305"/>
      <c r="BO202" s="305"/>
      <c r="BP202" s="305"/>
      <c r="BQ202" s="305"/>
      <c r="BR202" s="305"/>
      <c r="BS202" s="305"/>
      <c r="BT202" s="305"/>
      <c r="BU202" s="305"/>
    </row>
    <row r="203" spans="2:73" s="116" customFormat="1" ht="27.75">
      <c r="B203" s="117" t="s">
        <v>385</v>
      </c>
      <c r="C203" s="114" t="s">
        <v>383</v>
      </c>
      <c r="D203" s="115">
        <v>300</v>
      </c>
      <c r="E203" s="114"/>
      <c r="F203" s="114"/>
      <c r="G203" s="114"/>
      <c r="H203" s="114"/>
      <c r="I203" s="114"/>
      <c r="J203" s="114"/>
      <c r="K203" s="114">
        <v>90</v>
      </c>
      <c r="L203" s="114">
        <v>27</v>
      </c>
      <c r="M203" s="114">
        <v>1.2</v>
      </c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>
        <v>3</v>
      </c>
      <c r="AD203" s="114"/>
      <c r="AE203" s="114"/>
      <c r="AF203" s="114"/>
      <c r="AG203" s="114"/>
      <c r="AH203" s="114"/>
      <c r="AI203" s="306"/>
      <c r="AJ203" s="305"/>
      <c r="AK203" s="305">
        <v>1.8</v>
      </c>
      <c r="AL203" s="305"/>
      <c r="AM203" s="305"/>
      <c r="AN203" s="305">
        <v>0.01</v>
      </c>
      <c r="AO203" s="305"/>
      <c r="AP203" s="305"/>
      <c r="AQ203" s="305"/>
      <c r="AR203" s="305"/>
      <c r="AS203" s="305"/>
      <c r="AT203" s="305"/>
      <c r="AU203" s="305"/>
      <c r="AV203" s="305"/>
      <c r="AW203" s="305"/>
      <c r="AX203" s="305"/>
      <c r="AY203" s="305"/>
      <c r="AZ203" s="305"/>
      <c r="BA203" s="305"/>
      <c r="BB203" s="305"/>
      <c r="BC203" s="305"/>
      <c r="BD203" s="305"/>
      <c r="BE203" s="305"/>
      <c r="BF203" s="305"/>
      <c r="BG203" s="305"/>
      <c r="BH203" s="305"/>
      <c r="BI203" s="305"/>
      <c r="BJ203" s="305"/>
      <c r="BK203" s="305"/>
      <c r="BL203" s="305"/>
      <c r="BM203" s="305"/>
      <c r="BN203" s="305"/>
      <c r="BO203" s="305"/>
      <c r="BP203" s="305"/>
      <c r="BQ203" s="305"/>
      <c r="BR203" s="305"/>
      <c r="BS203" s="305"/>
      <c r="BT203" s="305"/>
      <c r="BU203" s="305"/>
    </row>
    <row r="204" spans="2:73" s="116" customFormat="1" ht="27.75">
      <c r="B204" s="117"/>
      <c r="C204" s="114" t="s">
        <v>386</v>
      </c>
      <c r="D204" s="115">
        <v>20</v>
      </c>
      <c r="E204" s="114"/>
      <c r="F204" s="114"/>
      <c r="G204" s="114"/>
      <c r="H204" s="114"/>
      <c r="I204" s="114"/>
      <c r="J204" s="114"/>
      <c r="K204" s="114"/>
      <c r="L204" s="114">
        <v>2</v>
      </c>
      <c r="M204" s="114"/>
      <c r="N204" s="114"/>
      <c r="O204" s="114"/>
      <c r="P204" s="114"/>
      <c r="Q204" s="114">
        <v>22.8</v>
      </c>
      <c r="R204" s="114"/>
      <c r="S204" s="114"/>
      <c r="T204" s="114"/>
      <c r="U204" s="114"/>
      <c r="V204" s="114"/>
      <c r="W204" s="114"/>
      <c r="X204" s="114"/>
      <c r="Y204" s="114"/>
      <c r="Z204" s="114">
        <v>1.6</v>
      </c>
      <c r="AA204" s="114"/>
      <c r="AB204" s="114"/>
      <c r="AC204" s="114"/>
      <c r="AD204" s="114"/>
      <c r="AE204" s="114"/>
      <c r="AF204" s="114"/>
      <c r="AG204" s="114"/>
      <c r="AH204" s="115"/>
      <c r="AI204" s="307"/>
      <c r="AJ204" s="305"/>
      <c r="AK204" s="305">
        <v>0.08</v>
      </c>
      <c r="AL204" s="305"/>
      <c r="AM204" s="305"/>
      <c r="AN204" s="305"/>
      <c r="AO204" s="305"/>
      <c r="AP204" s="305"/>
      <c r="AQ204" s="305"/>
      <c r="AR204" s="305"/>
      <c r="AS204" s="305"/>
      <c r="AT204" s="305"/>
      <c r="AU204" s="305"/>
      <c r="AV204" s="305"/>
      <c r="AW204" s="305"/>
      <c r="AX204" s="305"/>
      <c r="AY204" s="305"/>
      <c r="AZ204" s="305"/>
      <c r="BA204" s="305"/>
      <c r="BB204" s="305"/>
      <c r="BC204" s="305"/>
      <c r="BD204" s="305"/>
      <c r="BE204" s="305"/>
      <c r="BF204" s="305"/>
      <c r="BG204" s="305"/>
      <c r="BH204" s="305"/>
      <c r="BI204" s="305"/>
      <c r="BJ204" s="305"/>
      <c r="BK204" s="305"/>
      <c r="BL204" s="305"/>
      <c r="BM204" s="305"/>
      <c r="BN204" s="305"/>
      <c r="BO204" s="305"/>
      <c r="BP204" s="305"/>
      <c r="BQ204" s="305"/>
      <c r="BR204" s="305"/>
      <c r="BS204" s="305"/>
      <c r="BT204" s="305"/>
      <c r="BU204" s="305"/>
    </row>
    <row r="205" spans="2:73" s="116" customFormat="1" ht="27.75">
      <c r="B205" s="117" t="s">
        <v>237</v>
      </c>
      <c r="C205" s="118" t="s">
        <v>238</v>
      </c>
      <c r="D205" s="115">
        <v>80</v>
      </c>
      <c r="E205" s="114">
        <v>22.4</v>
      </c>
      <c r="F205" s="114"/>
      <c r="G205" s="114"/>
      <c r="H205" s="114"/>
      <c r="I205" s="115"/>
      <c r="J205" s="114"/>
      <c r="K205" s="114"/>
      <c r="L205" s="114"/>
      <c r="M205" s="114"/>
      <c r="N205" s="114"/>
      <c r="O205" s="114"/>
      <c r="P205" s="114"/>
      <c r="Q205" s="114">
        <v>59.2</v>
      </c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>
        <v>3.2</v>
      </c>
      <c r="AD205" s="114"/>
      <c r="AE205" s="114"/>
      <c r="AF205" s="114"/>
      <c r="AG205" s="114"/>
      <c r="AH205" s="114"/>
      <c r="AI205" s="306"/>
      <c r="AJ205" s="305"/>
      <c r="AK205" s="305"/>
      <c r="AL205" s="305"/>
      <c r="AM205" s="305"/>
      <c r="AN205" s="305"/>
      <c r="AO205" s="305"/>
      <c r="AP205" s="305"/>
      <c r="AQ205" s="305"/>
      <c r="AR205" s="305"/>
      <c r="AS205" s="305"/>
      <c r="AT205" s="305"/>
      <c r="AU205" s="305"/>
      <c r="AV205" s="305"/>
      <c r="AW205" s="305"/>
      <c r="AX205" s="305"/>
      <c r="AY205" s="305"/>
      <c r="AZ205" s="305"/>
      <c r="BA205" s="305"/>
      <c r="BB205" s="305"/>
      <c r="BC205" s="305"/>
      <c r="BD205" s="305"/>
      <c r="BE205" s="305"/>
      <c r="BF205" s="305"/>
      <c r="BG205" s="305"/>
      <c r="BH205" s="305"/>
      <c r="BI205" s="305"/>
      <c r="BJ205" s="305"/>
      <c r="BK205" s="305"/>
      <c r="BL205" s="305"/>
      <c r="BM205" s="305"/>
      <c r="BN205" s="305"/>
      <c r="BO205" s="305"/>
      <c r="BP205" s="305"/>
      <c r="BQ205" s="305"/>
      <c r="BR205" s="305"/>
      <c r="BS205" s="305"/>
      <c r="BT205" s="305"/>
      <c r="BU205" s="305"/>
    </row>
    <row r="206" spans="2:73" s="116" customFormat="1" ht="27.75">
      <c r="B206" s="117" t="s">
        <v>239</v>
      </c>
      <c r="C206" s="114" t="s">
        <v>369</v>
      </c>
      <c r="D206" s="115">
        <v>200</v>
      </c>
      <c r="E206" s="114"/>
      <c r="F206" s="114">
        <v>2.4</v>
      </c>
      <c r="G206" s="114"/>
      <c r="H206" s="114"/>
      <c r="I206" s="114"/>
      <c r="J206" s="114"/>
      <c r="K206" s="114"/>
      <c r="L206" s="114">
        <v>241.2</v>
      </c>
      <c r="M206" s="114">
        <v>4.8</v>
      </c>
      <c r="N206" s="114"/>
      <c r="O206" s="114"/>
      <c r="P206" s="114"/>
      <c r="Q206" s="114"/>
      <c r="R206" s="114"/>
      <c r="S206" s="114"/>
      <c r="T206" s="114"/>
      <c r="U206" s="114"/>
      <c r="V206" s="114">
        <v>7</v>
      </c>
      <c r="W206" s="114"/>
      <c r="X206" s="114"/>
      <c r="Y206" s="114"/>
      <c r="Z206" s="114"/>
      <c r="AA206" s="114"/>
      <c r="AB206" s="114"/>
      <c r="AC206" s="114"/>
      <c r="AD206" s="114">
        <v>6</v>
      </c>
      <c r="AE206" s="114"/>
      <c r="AF206" s="114"/>
      <c r="AG206" s="114"/>
      <c r="AH206" s="114"/>
      <c r="AI206" s="306"/>
      <c r="AJ206" s="305"/>
      <c r="AK206" s="305"/>
      <c r="AL206" s="305"/>
      <c r="AM206" s="305"/>
      <c r="AN206" s="305"/>
      <c r="AO206" s="305"/>
      <c r="AP206" s="305"/>
      <c r="AQ206" s="305"/>
      <c r="AR206" s="305"/>
      <c r="AS206" s="305"/>
      <c r="AT206" s="305"/>
      <c r="AU206" s="305"/>
      <c r="AV206" s="305"/>
      <c r="AW206" s="305"/>
      <c r="AX206" s="305"/>
      <c r="AY206" s="305"/>
      <c r="AZ206" s="305"/>
      <c r="BA206" s="305"/>
      <c r="BB206" s="305"/>
      <c r="BC206" s="305"/>
      <c r="BD206" s="305"/>
      <c r="BE206" s="305"/>
      <c r="BF206" s="305"/>
      <c r="BG206" s="305"/>
      <c r="BH206" s="305"/>
      <c r="BI206" s="305"/>
      <c r="BJ206" s="305"/>
      <c r="BK206" s="305"/>
      <c r="BL206" s="305"/>
      <c r="BM206" s="305"/>
      <c r="BN206" s="305"/>
      <c r="BO206" s="305"/>
      <c r="BP206" s="305"/>
      <c r="BQ206" s="305"/>
      <c r="BR206" s="305"/>
      <c r="BS206" s="305"/>
      <c r="BT206" s="305"/>
      <c r="BU206" s="305"/>
    </row>
    <row r="207" spans="2:73" s="116" customFormat="1" ht="27.75">
      <c r="B207" s="117" t="s">
        <v>242</v>
      </c>
      <c r="C207" s="118" t="s">
        <v>243</v>
      </c>
      <c r="D207" s="115">
        <v>200</v>
      </c>
      <c r="E207" s="114"/>
      <c r="F207" s="114"/>
      <c r="G207" s="114">
        <v>10</v>
      </c>
      <c r="H207" s="114"/>
      <c r="I207" s="114"/>
      <c r="J207" s="114"/>
      <c r="K207" s="114"/>
      <c r="L207" s="114"/>
      <c r="M207" s="114"/>
      <c r="N207" s="114"/>
      <c r="O207" s="114"/>
      <c r="P207" s="114">
        <v>60</v>
      </c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>
        <v>16</v>
      </c>
      <c r="AE207" s="114"/>
      <c r="AF207" s="114"/>
      <c r="AG207" s="114"/>
      <c r="AH207" s="114"/>
      <c r="AI207" s="306"/>
      <c r="AJ207" s="305"/>
      <c r="AK207" s="305"/>
      <c r="AL207" s="305"/>
      <c r="AM207" s="305"/>
      <c r="AN207" s="305"/>
      <c r="AO207" s="305"/>
      <c r="AP207" s="305"/>
      <c r="AQ207" s="305"/>
      <c r="AR207" s="305"/>
      <c r="AS207" s="305"/>
      <c r="AT207" s="305"/>
      <c r="AU207" s="305"/>
      <c r="AV207" s="305"/>
      <c r="AW207" s="305"/>
      <c r="AX207" s="305"/>
      <c r="AY207" s="305"/>
      <c r="AZ207" s="305"/>
      <c r="BA207" s="305"/>
      <c r="BB207" s="305"/>
      <c r="BC207" s="305"/>
      <c r="BD207" s="305"/>
      <c r="BE207" s="305"/>
      <c r="BF207" s="305"/>
      <c r="BG207" s="305"/>
      <c r="BH207" s="305"/>
      <c r="BI207" s="305"/>
      <c r="BJ207" s="305"/>
      <c r="BK207" s="305"/>
      <c r="BL207" s="305"/>
      <c r="BM207" s="305"/>
      <c r="BN207" s="305"/>
      <c r="BO207" s="305"/>
      <c r="BP207" s="305"/>
      <c r="BQ207" s="305"/>
      <c r="BR207" s="305"/>
      <c r="BS207" s="305"/>
      <c r="BT207" s="305"/>
      <c r="BU207" s="305"/>
    </row>
    <row r="208" spans="2:73" s="116" customFormat="1" ht="27.75">
      <c r="B208" s="117"/>
      <c r="C208" s="118" t="s">
        <v>39</v>
      </c>
      <c r="D208" s="115">
        <v>70</v>
      </c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306"/>
      <c r="AJ208" s="305"/>
      <c r="AK208" s="305"/>
      <c r="AL208" s="305"/>
      <c r="AM208" s="305"/>
      <c r="AN208" s="305"/>
      <c r="AO208" s="305"/>
      <c r="AP208" s="305"/>
      <c r="AQ208" s="305"/>
      <c r="AR208" s="305"/>
      <c r="AS208" s="305"/>
      <c r="AT208" s="305"/>
      <c r="AU208" s="305"/>
      <c r="AV208" s="305"/>
      <c r="AW208" s="305"/>
      <c r="AX208" s="305"/>
      <c r="AY208" s="305"/>
      <c r="AZ208" s="305"/>
      <c r="BA208" s="305"/>
      <c r="BB208" s="305"/>
      <c r="BC208" s="305"/>
      <c r="BD208" s="305"/>
      <c r="BE208" s="305"/>
      <c r="BF208" s="305"/>
      <c r="BG208" s="305"/>
      <c r="BH208" s="305"/>
      <c r="BI208" s="305"/>
      <c r="BJ208" s="305"/>
      <c r="BK208" s="305"/>
      <c r="BL208" s="305"/>
      <c r="BM208" s="305"/>
      <c r="BN208" s="305"/>
      <c r="BO208" s="305"/>
      <c r="BP208" s="305"/>
      <c r="BQ208" s="305"/>
      <c r="BR208" s="305"/>
      <c r="BS208" s="305"/>
      <c r="BT208" s="305"/>
      <c r="BU208" s="305"/>
    </row>
    <row r="209" spans="2:73" s="116" customFormat="1" ht="27.75">
      <c r="B209" s="117"/>
      <c r="C209" s="118"/>
      <c r="D209" s="115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306"/>
      <c r="AJ209" s="305"/>
      <c r="AK209" s="305"/>
      <c r="AL209" s="305"/>
      <c r="AM209" s="305"/>
      <c r="AN209" s="305"/>
      <c r="AO209" s="305"/>
      <c r="AP209" s="305"/>
      <c r="AQ209" s="305"/>
      <c r="AR209" s="305"/>
      <c r="AS209" s="305"/>
      <c r="AT209" s="305"/>
      <c r="AU209" s="305"/>
      <c r="AV209" s="305"/>
      <c r="AW209" s="305"/>
      <c r="AX209" s="305"/>
      <c r="AY209" s="305"/>
      <c r="AZ209" s="305"/>
      <c r="BA209" s="305"/>
      <c r="BB209" s="305"/>
      <c r="BC209" s="305"/>
      <c r="BD209" s="305"/>
      <c r="BE209" s="305"/>
      <c r="BF209" s="305"/>
      <c r="BG209" s="305"/>
      <c r="BH209" s="305"/>
      <c r="BI209" s="305"/>
      <c r="BJ209" s="305"/>
      <c r="BK209" s="305"/>
      <c r="BL209" s="305"/>
      <c r="BM209" s="305"/>
      <c r="BN209" s="305"/>
      <c r="BO209" s="305"/>
      <c r="BP209" s="305"/>
      <c r="BQ209" s="305"/>
      <c r="BR209" s="305"/>
      <c r="BS209" s="305"/>
      <c r="BT209" s="305"/>
      <c r="BU209" s="305"/>
    </row>
    <row r="210" spans="2:73" s="116" customFormat="1" ht="27.75">
      <c r="B210" s="117"/>
      <c r="C210" s="118"/>
      <c r="D210" s="115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</row>
    <row r="211" spans="2:73" s="116" customFormat="1" ht="27.75">
      <c r="B211" s="117" t="s">
        <v>280</v>
      </c>
      <c r="C211" s="114" t="s">
        <v>281</v>
      </c>
      <c r="D211" s="115" t="s">
        <v>71</v>
      </c>
      <c r="E211" s="114"/>
      <c r="F211" s="114"/>
      <c r="G211" s="114"/>
      <c r="H211" s="114"/>
      <c r="I211" s="114"/>
      <c r="J211" s="114"/>
      <c r="K211" s="114">
        <v>160</v>
      </c>
      <c r="L211" s="114">
        <v>16</v>
      </c>
      <c r="M211" s="114">
        <v>3.84</v>
      </c>
      <c r="N211" s="114"/>
      <c r="O211" s="114"/>
      <c r="P211" s="114"/>
      <c r="Q211" s="114">
        <v>126.4</v>
      </c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>
        <v>8</v>
      </c>
      <c r="AD211" s="114"/>
      <c r="AE211" s="114"/>
      <c r="AF211" s="114"/>
      <c r="AG211" s="114"/>
      <c r="AH211" s="114"/>
      <c r="AI211" s="306"/>
      <c r="AJ211" s="305"/>
      <c r="AK211" s="305"/>
      <c r="AL211" s="305"/>
      <c r="AM211" s="305"/>
      <c r="AN211" s="305"/>
      <c r="AO211" s="305"/>
      <c r="AP211" s="305"/>
      <c r="AQ211" s="305"/>
      <c r="AR211" s="305"/>
      <c r="AS211" s="305"/>
      <c r="AT211" s="305"/>
      <c r="AU211" s="305"/>
      <c r="AV211" s="305"/>
      <c r="AW211" s="305"/>
      <c r="AX211" s="305"/>
      <c r="AY211" s="305"/>
      <c r="AZ211" s="305"/>
      <c r="BA211" s="305"/>
      <c r="BB211" s="305"/>
      <c r="BC211" s="305"/>
      <c r="BD211" s="305"/>
      <c r="BE211" s="305"/>
      <c r="BF211" s="305"/>
      <c r="BG211" s="305"/>
      <c r="BH211" s="305"/>
      <c r="BI211" s="305"/>
      <c r="BJ211" s="305"/>
      <c r="BK211" s="305"/>
      <c r="BL211" s="305"/>
      <c r="BM211" s="305"/>
      <c r="BN211" s="305"/>
      <c r="BO211" s="305"/>
      <c r="BP211" s="305"/>
      <c r="BQ211" s="305"/>
      <c r="BR211" s="305"/>
      <c r="BS211" s="305"/>
      <c r="BT211" s="305"/>
      <c r="BU211" s="305"/>
    </row>
    <row r="212" spans="2:73" s="116" customFormat="1" ht="27.75">
      <c r="B212" s="117" t="s">
        <v>245</v>
      </c>
      <c r="C212" s="114" t="s">
        <v>3</v>
      </c>
      <c r="D212" s="115">
        <v>200</v>
      </c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>
        <v>10</v>
      </c>
      <c r="AE212" s="114"/>
      <c r="AF212" s="114"/>
      <c r="AG212" s="114">
        <v>1</v>
      </c>
      <c r="AH212" s="114"/>
      <c r="AI212" s="306"/>
      <c r="AJ212" s="305"/>
      <c r="AK212" s="305"/>
      <c r="AL212" s="305"/>
      <c r="AM212" s="305"/>
      <c r="AN212" s="305"/>
      <c r="AO212" s="305"/>
      <c r="AP212" s="305"/>
      <c r="AQ212" s="305"/>
      <c r="AR212" s="305"/>
      <c r="AS212" s="305"/>
      <c r="AT212" s="305"/>
      <c r="AU212" s="305"/>
      <c r="AV212" s="305"/>
      <c r="AW212" s="305"/>
      <c r="AX212" s="305"/>
      <c r="AY212" s="305"/>
      <c r="AZ212" s="305"/>
      <c r="BA212" s="305"/>
      <c r="BB212" s="305"/>
      <c r="BC212" s="305"/>
      <c r="BD212" s="305"/>
      <c r="BE212" s="305"/>
      <c r="BF212" s="305"/>
      <c r="BG212" s="305"/>
      <c r="BH212" s="305"/>
      <c r="BI212" s="305"/>
      <c r="BJ212" s="305"/>
      <c r="BK212" s="305"/>
      <c r="BL212" s="305"/>
      <c r="BM212" s="305"/>
      <c r="BN212" s="305"/>
      <c r="BO212" s="305"/>
      <c r="BP212" s="305"/>
      <c r="BQ212" s="305"/>
      <c r="BR212" s="305"/>
      <c r="BS212" s="305"/>
      <c r="BT212" s="305"/>
      <c r="BU212" s="305"/>
    </row>
    <row r="213" spans="2:73" s="116" customFormat="1" ht="27.75">
      <c r="B213" s="117"/>
      <c r="C213" s="114" t="s">
        <v>39</v>
      </c>
      <c r="D213" s="115">
        <v>45</v>
      </c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306"/>
      <c r="AJ213" s="305"/>
      <c r="AK213" s="305"/>
      <c r="AL213" s="305"/>
      <c r="AM213" s="305"/>
      <c r="AN213" s="305"/>
      <c r="AO213" s="305"/>
      <c r="AP213" s="305"/>
      <c r="AQ213" s="305"/>
      <c r="AR213" s="305"/>
      <c r="AS213" s="305"/>
      <c r="AT213" s="305"/>
      <c r="AU213" s="305"/>
      <c r="AV213" s="305"/>
      <c r="AW213" s="305"/>
      <c r="AX213" s="305"/>
      <c r="AY213" s="305"/>
      <c r="AZ213" s="305"/>
      <c r="BA213" s="305"/>
      <c r="BB213" s="305"/>
      <c r="BC213" s="305"/>
      <c r="BD213" s="305"/>
      <c r="BE213" s="305"/>
      <c r="BF213" s="305"/>
      <c r="BG213" s="305"/>
      <c r="BH213" s="305"/>
      <c r="BI213" s="305"/>
      <c r="BJ213" s="305"/>
      <c r="BK213" s="305"/>
      <c r="BL213" s="305"/>
      <c r="BM213" s="305"/>
      <c r="BN213" s="305"/>
      <c r="BO213" s="305"/>
      <c r="BP213" s="305"/>
      <c r="BQ213" s="305"/>
      <c r="BR213" s="305"/>
      <c r="BS213" s="305"/>
      <c r="BT213" s="305"/>
      <c r="BU213" s="305"/>
    </row>
    <row r="214" spans="2:73" s="116" customFormat="1" ht="27.75">
      <c r="B214" s="117"/>
      <c r="C214" s="114" t="s">
        <v>31</v>
      </c>
      <c r="D214" s="115">
        <v>40</v>
      </c>
      <c r="E214" s="114">
        <v>40</v>
      </c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306"/>
      <c r="AJ214" s="305"/>
      <c r="AK214" s="305"/>
      <c r="AL214" s="305"/>
      <c r="AM214" s="305"/>
      <c r="AN214" s="305"/>
      <c r="AO214" s="305"/>
      <c r="AP214" s="305"/>
      <c r="AQ214" s="305"/>
      <c r="AR214" s="305"/>
      <c r="AS214" s="305"/>
      <c r="AT214" s="305"/>
      <c r="AU214" s="305"/>
      <c r="AV214" s="305"/>
      <c r="AW214" s="305"/>
      <c r="AX214" s="305"/>
      <c r="AY214" s="305"/>
      <c r="AZ214" s="305"/>
      <c r="BA214" s="305"/>
      <c r="BB214" s="305"/>
      <c r="BC214" s="305"/>
      <c r="BD214" s="305"/>
      <c r="BE214" s="305"/>
      <c r="BF214" s="305"/>
      <c r="BG214" s="305"/>
      <c r="BH214" s="305"/>
      <c r="BI214" s="305"/>
      <c r="BJ214" s="305"/>
      <c r="BK214" s="305"/>
      <c r="BL214" s="305"/>
      <c r="BM214" s="305"/>
      <c r="BN214" s="305"/>
      <c r="BO214" s="305"/>
      <c r="BP214" s="305"/>
      <c r="BQ214" s="305"/>
      <c r="BR214" s="305"/>
      <c r="BS214" s="305"/>
      <c r="BT214" s="305"/>
      <c r="BU214" s="305"/>
    </row>
    <row r="215" spans="2:73" s="116" customFormat="1" ht="27.75">
      <c r="B215" s="117"/>
      <c r="C215" s="114"/>
      <c r="D215" s="115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306"/>
      <c r="AJ215" s="305"/>
      <c r="AK215" s="305"/>
      <c r="AL215" s="305"/>
      <c r="AM215" s="305"/>
      <c r="AN215" s="305"/>
      <c r="AO215" s="305"/>
      <c r="AP215" s="305"/>
      <c r="AQ215" s="305"/>
      <c r="AR215" s="305"/>
      <c r="AS215" s="305"/>
      <c r="AT215" s="305"/>
      <c r="AU215" s="305"/>
      <c r="AV215" s="305"/>
      <c r="AW215" s="305"/>
      <c r="AX215" s="305"/>
      <c r="AY215" s="305"/>
      <c r="AZ215" s="305"/>
      <c r="BA215" s="305"/>
      <c r="BB215" s="305"/>
      <c r="BC215" s="305"/>
      <c r="BD215" s="305"/>
      <c r="BE215" s="305"/>
      <c r="BF215" s="305"/>
      <c r="BG215" s="305"/>
      <c r="BH215" s="305"/>
      <c r="BI215" s="305"/>
      <c r="BJ215" s="305"/>
      <c r="BK215" s="305"/>
      <c r="BL215" s="305"/>
      <c r="BM215" s="305"/>
      <c r="BN215" s="305"/>
      <c r="BO215" s="305"/>
      <c r="BP215" s="305"/>
      <c r="BQ215" s="305"/>
      <c r="BR215" s="305"/>
      <c r="BS215" s="305"/>
      <c r="BT215" s="305"/>
      <c r="BU215" s="305"/>
    </row>
    <row r="216" spans="2:73" s="116" customFormat="1" ht="27.75">
      <c r="B216" s="117" t="s">
        <v>234</v>
      </c>
      <c r="C216" s="114" t="s">
        <v>48</v>
      </c>
      <c r="D216" s="115">
        <v>180</v>
      </c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>
        <v>180</v>
      </c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306"/>
      <c r="AJ216" s="305"/>
      <c r="AK216" s="305"/>
      <c r="AL216" s="305"/>
      <c r="AM216" s="305"/>
      <c r="AN216" s="305"/>
      <c r="AO216" s="305"/>
      <c r="AP216" s="305"/>
      <c r="AQ216" s="305"/>
      <c r="AR216" s="305"/>
      <c r="AS216" s="305"/>
      <c r="AT216" s="305"/>
      <c r="AU216" s="305"/>
      <c r="AV216" s="305"/>
      <c r="AW216" s="305"/>
      <c r="AX216" s="305"/>
      <c r="AY216" s="305"/>
      <c r="AZ216" s="305"/>
      <c r="BA216" s="305"/>
      <c r="BB216" s="305"/>
      <c r="BC216" s="305"/>
      <c r="BD216" s="305"/>
      <c r="BE216" s="305"/>
      <c r="BF216" s="305"/>
      <c r="BG216" s="305"/>
      <c r="BH216" s="305"/>
      <c r="BI216" s="305"/>
      <c r="BJ216" s="305"/>
      <c r="BK216" s="305"/>
      <c r="BL216" s="305"/>
      <c r="BM216" s="305"/>
      <c r="BN216" s="305"/>
      <c r="BO216" s="305"/>
      <c r="BP216" s="305"/>
      <c r="BQ216" s="305"/>
      <c r="BR216" s="305"/>
      <c r="BS216" s="305"/>
      <c r="BT216" s="305"/>
      <c r="BU216" s="305"/>
    </row>
    <row r="217" spans="2:73" s="116" customFormat="1" ht="27.75">
      <c r="B217" s="117"/>
      <c r="C217" s="114" t="s">
        <v>31</v>
      </c>
      <c r="D217" s="115">
        <v>40</v>
      </c>
      <c r="E217" s="114">
        <v>40</v>
      </c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306"/>
      <c r="AJ217" s="305"/>
      <c r="AK217" s="305"/>
      <c r="AL217" s="305"/>
      <c r="AM217" s="305"/>
      <c r="AN217" s="305"/>
      <c r="AO217" s="305"/>
      <c r="AP217" s="305"/>
      <c r="AQ217" s="305"/>
      <c r="AR217" s="305"/>
      <c r="AS217" s="305"/>
      <c r="AT217" s="305"/>
      <c r="AU217" s="305"/>
      <c r="AV217" s="305"/>
      <c r="AW217" s="305"/>
      <c r="AX217" s="305"/>
      <c r="AY217" s="305"/>
      <c r="AZ217" s="305"/>
      <c r="BA217" s="305"/>
      <c r="BB217" s="305"/>
      <c r="BC217" s="305"/>
      <c r="BD217" s="305"/>
      <c r="BE217" s="305"/>
      <c r="BF217" s="305"/>
      <c r="BG217" s="305"/>
      <c r="BH217" s="305"/>
      <c r="BI217" s="305"/>
      <c r="BJ217" s="305"/>
      <c r="BK217" s="305"/>
      <c r="BL217" s="305"/>
      <c r="BM217" s="305"/>
      <c r="BN217" s="305"/>
      <c r="BO217" s="305"/>
      <c r="BP217" s="305"/>
      <c r="BQ217" s="305"/>
      <c r="BR217" s="305"/>
      <c r="BS217" s="305"/>
      <c r="BT217" s="305"/>
      <c r="BU217" s="305"/>
    </row>
    <row r="218" spans="2:73" s="116" customFormat="1" ht="27.75">
      <c r="B218" s="117"/>
      <c r="C218" s="113" t="s">
        <v>35</v>
      </c>
      <c r="D218" s="310">
        <v>15</v>
      </c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318"/>
      <c r="AJ218" s="305"/>
      <c r="AK218" s="305"/>
      <c r="AL218" s="305"/>
      <c r="AM218" s="305"/>
      <c r="AN218" s="305"/>
      <c r="AO218" s="305"/>
      <c r="AP218" s="305"/>
      <c r="AQ218" s="305"/>
      <c r="AR218" s="305"/>
      <c r="AS218" s="305"/>
      <c r="AT218" s="305"/>
      <c r="AU218" s="305"/>
      <c r="AV218" s="305"/>
      <c r="AW218" s="305"/>
      <c r="AX218" s="305"/>
      <c r="AY218" s="305"/>
      <c r="AZ218" s="305"/>
      <c r="BA218" s="305"/>
      <c r="BB218" s="305"/>
      <c r="BC218" s="305"/>
      <c r="BD218" s="305"/>
      <c r="BE218" s="305"/>
      <c r="BF218" s="305"/>
      <c r="BG218" s="305"/>
      <c r="BH218" s="305"/>
      <c r="BI218" s="305"/>
      <c r="BJ218" s="305"/>
      <c r="BK218" s="305"/>
      <c r="BL218" s="305"/>
      <c r="BM218" s="305"/>
      <c r="BN218" s="305"/>
      <c r="BO218" s="305"/>
      <c r="BP218" s="305"/>
      <c r="BQ218" s="305"/>
      <c r="BR218" s="305"/>
      <c r="BS218" s="305"/>
      <c r="BT218" s="305"/>
      <c r="BU218" s="305"/>
    </row>
    <row r="219" spans="2:73" ht="26.25">
      <c r="B219" s="110"/>
      <c r="C219" s="121" t="s">
        <v>138</v>
      </c>
      <c r="D219" s="121">
        <f>D208+D213</f>
        <v>115</v>
      </c>
      <c r="E219" s="121">
        <f t="shared" ref="E219:AI219" si="6">SUM(E193:E218)</f>
        <v>154.69999999999999</v>
      </c>
      <c r="F219" s="121">
        <f t="shared" si="6"/>
        <v>44</v>
      </c>
      <c r="G219" s="121">
        <f t="shared" si="6"/>
        <v>10</v>
      </c>
      <c r="H219" s="121">
        <f t="shared" si="6"/>
        <v>0</v>
      </c>
      <c r="I219" s="121">
        <f t="shared" si="6"/>
        <v>40</v>
      </c>
      <c r="J219" s="121">
        <f t="shared" si="6"/>
        <v>0</v>
      </c>
      <c r="K219" s="121">
        <f t="shared" si="6"/>
        <v>250</v>
      </c>
      <c r="L219" s="121">
        <f t="shared" si="6"/>
        <v>377.2</v>
      </c>
      <c r="M219" s="121">
        <f t="shared" si="6"/>
        <v>9.84</v>
      </c>
      <c r="N219" s="121">
        <f t="shared" si="6"/>
        <v>50.6</v>
      </c>
      <c r="O219" s="121">
        <f t="shared" si="6"/>
        <v>0</v>
      </c>
      <c r="P219" s="121">
        <f t="shared" si="6"/>
        <v>60</v>
      </c>
      <c r="Q219" s="121">
        <f t="shared" si="6"/>
        <v>208.4</v>
      </c>
      <c r="R219" s="121">
        <f t="shared" si="6"/>
        <v>0</v>
      </c>
      <c r="S219" s="121">
        <f t="shared" si="6"/>
        <v>0</v>
      </c>
      <c r="T219" s="121">
        <f t="shared" si="6"/>
        <v>0</v>
      </c>
      <c r="U219" s="121">
        <f t="shared" si="6"/>
        <v>573.29999999999995</v>
      </c>
      <c r="V219" s="121">
        <f t="shared" si="6"/>
        <v>17</v>
      </c>
      <c r="W219" s="121">
        <f t="shared" si="6"/>
        <v>0</v>
      </c>
      <c r="X219" s="121">
        <f t="shared" si="6"/>
        <v>13.3</v>
      </c>
      <c r="Y219" s="121">
        <f t="shared" si="6"/>
        <v>0</v>
      </c>
      <c r="Z219" s="121">
        <f t="shared" si="6"/>
        <v>16.8</v>
      </c>
      <c r="AA219" s="121">
        <f t="shared" si="6"/>
        <v>0</v>
      </c>
      <c r="AB219" s="121">
        <f t="shared" si="6"/>
        <v>0</v>
      </c>
      <c r="AC219" s="121">
        <f t="shared" si="6"/>
        <v>35.799999999999997</v>
      </c>
      <c r="AD219" s="121">
        <f t="shared" si="6"/>
        <v>78.599999999999994</v>
      </c>
      <c r="AE219" s="121">
        <f t="shared" si="6"/>
        <v>0</v>
      </c>
      <c r="AF219" s="121">
        <f t="shared" si="6"/>
        <v>0</v>
      </c>
      <c r="AG219" s="121">
        <f t="shared" si="6"/>
        <v>1</v>
      </c>
      <c r="AH219" s="121">
        <f t="shared" si="6"/>
        <v>8</v>
      </c>
      <c r="AI219" s="317">
        <f t="shared" si="6"/>
        <v>2</v>
      </c>
    </row>
    <row r="220" spans="2:73" ht="26.25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</row>
    <row r="221" spans="2:73" s="304" customFormat="1" ht="26.25">
      <c r="B221" s="108"/>
      <c r="C221" s="109"/>
      <c r="D221" s="109"/>
      <c r="E221" s="109"/>
      <c r="F221" s="105" t="s">
        <v>295</v>
      </c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</row>
    <row r="222" spans="2:73" ht="26.25">
      <c r="B222" s="110" t="s">
        <v>230</v>
      </c>
      <c r="C222" s="110" t="s">
        <v>74</v>
      </c>
      <c r="D222" s="110" t="s">
        <v>75</v>
      </c>
      <c r="E222" s="110"/>
      <c r="F222" s="110"/>
      <c r="G222" s="110" t="s">
        <v>76</v>
      </c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316"/>
    </row>
    <row r="223" spans="2:73" ht="26.25">
      <c r="B223" s="110" t="s">
        <v>77</v>
      </c>
      <c r="C223" s="110" t="s">
        <v>78</v>
      </c>
      <c r="D223" s="110" t="s">
        <v>79</v>
      </c>
      <c r="E223" s="110" t="s">
        <v>80</v>
      </c>
      <c r="F223" s="110" t="s">
        <v>81</v>
      </c>
      <c r="G223" s="110" t="s">
        <v>82</v>
      </c>
      <c r="H223" s="110" t="s">
        <v>83</v>
      </c>
      <c r="I223" s="110" t="s">
        <v>84</v>
      </c>
      <c r="J223" s="110" t="s">
        <v>85</v>
      </c>
      <c r="K223" s="110" t="s">
        <v>86</v>
      </c>
      <c r="L223" s="110" t="s">
        <v>87</v>
      </c>
      <c r="M223" s="110" t="s">
        <v>88</v>
      </c>
      <c r="N223" s="110" t="s">
        <v>41</v>
      </c>
      <c r="O223" s="110" t="s">
        <v>89</v>
      </c>
      <c r="P223" s="110" t="s">
        <v>90</v>
      </c>
      <c r="Q223" s="110" t="s">
        <v>91</v>
      </c>
      <c r="R223" s="110" t="s">
        <v>92</v>
      </c>
      <c r="S223" s="110" t="s">
        <v>93</v>
      </c>
      <c r="T223" s="110" t="s">
        <v>94</v>
      </c>
      <c r="U223" s="110" t="s">
        <v>95</v>
      </c>
      <c r="V223" s="110" t="s">
        <v>96</v>
      </c>
      <c r="W223" s="110" t="s">
        <v>97</v>
      </c>
      <c r="X223" s="110" t="s">
        <v>98</v>
      </c>
      <c r="Y223" s="110" t="s">
        <v>99</v>
      </c>
      <c r="Z223" s="110" t="s">
        <v>100</v>
      </c>
      <c r="AA223" s="110" t="s">
        <v>101</v>
      </c>
      <c r="AB223" s="110" t="s">
        <v>102</v>
      </c>
      <c r="AC223" s="110" t="s">
        <v>103</v>
      </c>
      <c r="AD223" s="110" t="s">
        <v>104</v>
      </c>
      <c r="AE223" s="110" t="s">
        <v>136</v>
      </c>
      <c r="AF223" s="110" t="s">
        <v>105</v>
      </c>
      <c r="AG223" s="110" t="s">
        <v>106</v>
      </c>
      <c r="AH223" s="110" t="s">
        <v>107</v>
      </c>
      <c r="AI223" s="316" t="s">
        <v>108</v>
      </c>
    </row>
    <row r="224" spans="2:73" s="116" customFormat="1" ht="27.75">
      <c r="B224" s="113" t="s">
        <v>228</v>
      </c>
      <c r="C224" s="114" t="s">
        <v>229</v>
      </c>
      <c r="D224" s="115">
        <v>70</v>
      </c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>
        <v>70</v>
      </c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306"/>
      <c r="AJ224" s="305"/>
      <c r="AK224" s="305"/>
      <c r="AL224" s="305"/>
      <c r="AM224" s="305"/>
      <c r="AN224" s="305"/>
      <c r="AO224" s="305"/>
      <c r="AP224" s="305"/>
      <c r="AQ224" s="305"/>
      <c r="AR224" s="305"/>
      <c r="AS224" s="305"/>
      <c r="AT224" s="305"/>
      <c r="AU224" s="305"/>
      <c r="AV224" s="305"/>
      <c r="AW224" s="305"/>
      <c r="AX224" s="305"/>
      <c r="AY224" s="305"/>
      <c r="AZ224" s="305"/>
      <c r="BA224" s="305"/>
      <c r="BB224" s="305"/>
      <c r="BC224" s="305"/>
      <c r="BD224" s="305"/>
      <c r="BE224" s="305"/>
      <c r="BF224" s="305"/>
      <c r="BG224" s="305"/>
      <c r="BH224" s="305"/>
      <c r="BI224" s="305"/>
      <c r="BJ224" s="305"/>
      <c r="BK224" s="305"/>
      <c r="BL224" s="305"/>
      <c r="BM224" s="305"/>
      <c r="BN224" s="305"/>
      <c r="BO224" s="305"/>
      <c r="BP224" s="305"/>
      <c r="BQ224" s="305"/>
      <c r="BR224" s="305"/>
      <c r="BS224" s="305"/>
      <c r="BT224" s="305"/>
      <c r="BU224" s="305"/>
    </row>
    <row r="225" spans="2:73" s="116" customFormat="1" ht="27.75">
      <c r="B225" s="117" t="s">
        <v>264</v>
      </c>
      <c r="C225" s="114" t="s">
        <v>12</v>
      </c>
      <c r="D225" s="115">
        <v>200</v>
      </c>
      <c r="E225" s="114"/>
      <c r="F225" s="114"/>
      <c r="G225" s="114"/>
      <c r="H225" s="114">
        <v>67.900000000000006</v>
      </c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>
        <v>7</v>
      </c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306"/>
      <c r="AJ225" s="305"/>
      <c r="AK225" s="305"/>
      <c r="AL225" s="305"/>
      <c r="AM225" s="305"/>
      <c r="AN225" s="305"/>
      <c r="AO225" s="305"/>
      <c r="AP225" s="305"/>
      <c r="AQ225" s="305"/>
      <c r="AR225" s="305"/>
      <c r="AS225" s="305"/>
      <c r="AT225" s="305"/>
      <c r="AU225" s="305"/>
      <c r="AV225" s="305"/>
      <c r="AW225" s="305"/>
      <c r="AX225" s="305"/>
      <c r="AY225" s="305"/>
      <c r="AZ225" s="305"/>
      <c r="BA225" s="305"/>
      <c r="BB225" s="305"/>
      <c r="BC225" s="305"/>
      <c r="BD225" s="305"/>
      <c r="BE225" s="305"/>
      <c r="BF225" s="305"/>
      <c r="BG225" s="305"/>
      <c r="BH225" s="305"/>
      <c r="BI225" s="305"/>
      <c r="BJ225" s="305"/>
      <c r="BK225" s="305"/>
      <c r="BL225" s="305"/>
      <c r="BM225" s="305"/>
      <c r="BN225" s="305"/>
      <c r="BO225" s="305"/>
      <c r="BP225" s="305"/>
      <c r="BQ225" s="305"/>
      <c r="BR225" s="305"/>
      <c r="BS225" s="305"/>
      <c r="BT225" s="305"/>
      <c r="BU225" s="305"/>
    </row>
    <row r="226" spans="2:73" s="116" customFormat="1" ht="27.75">
      <c r="B226" s="117" t="s">
        <v>232</v>
      </c>
      <c r="C226" s="114" t="s">
        <v>233</v>
      </c>
      <c r="D226" s="115">
        <v>200</v>
      </c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>
        <v>100</v>
      </c>
      <c r="V226" s="114"/>
      <c r="W226" s="114"/>
      <c r="X226" s="114"/>
      <c r="Y226" s="114"/>
      <c r="Z226" s="114"/>
      <c r="AA226" s="114"/>
      <c r="AB226" s="114"/>
      <c r="AC226" s="114"/>
      <c r="AD226" s="114">
        <v>15</v>
      </c>
      <c r="AE226" s="114"/>
      <c r="AF226" s="114"/>
      <c r="AG226" s="114"/>
      <c r="AH226" s="114"/>
      <c r="AI226" s="306">
        <v>4</v>
      </c>
      <c r="AJ226" s="305"/>
      <c r="AK226" s="305"/>
      <c r="AL226" s="305"/>
      <c r="AM226" s="305"/>
      <c r="AN226" s="305"/>
      <c r="AO226" s="305"/>
      <c r="AP226" s="305"/>
      <c r="AQ226" s="305"/>
      <c r="AR226" s="305"/>
      <c r="AS226" s="305"/>
      <c r="AT226" s="305"/>
      <c r="AU226" s="305"/>
      <c r="AV226" s="305"/>
      <c r="AW226" s="305"/>
      <c r="AX226" s="305"/>
      <c r="AY226" s="305"/>
      <c r="AZ226" s="305"/>
      <c r="BA226" s="305"/>
      <c r="BB226" s="305"/>
      <c r="BC226" s="305"/>
      <c r="BD226" s="305"/>
      <c r="BE226" s="305"/>
      <c r="BF226" s="305"/>
      <c r="BG226" s="305"/>
      <c r="BH226" s="305"/>
      <c r="BI226" s="305"/>
      <c r="BJ226" s="305"/>
      <c r="BK226" s="305"/>
      <c r="BL226" s="305"/>
      <c r="BM226" s="305"/>
      <c r="BN226" s="305"/>
      <c r="BO226" s="305"/>
      <c r="BP226" s="305"/>
      <c r="BQ226" s="305"/>
      <c r="BR226" s="305"/>
      <c r="BS226" s="305"/>
      <c r="BT226" s="305"/>
      <c r="BU226" s="305"/>
    </row>
    <row r="227" spans="2:73" s="116" customFormat="1" ht="27.75">
      <c r="B227" s="117"/>
      <c r="C227" s="114" t="s">
        <v>31</v>
      </c>
      <c r="D227" s="115">
        <v>30</v>
      </c>
      <c r="E227" s="114">
        <v>30</v>
      </c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306"/>
      <c r="AJ227" s="305"/>
      <c r="AK227" s="305"/>
      <c r="AL227" s="305"/>
      <c r="AM227" s="305"/>
      <c r="AN227" s="305"/>
      <c r="AO227" s="305"/>
      <c r="AP227" s="305"/>
      <c r="AQ227" s="305"/>
      <c r="AR227" s="305"/>
      <c r="AS227" s="305"/>
      <c r="AT227" s="305"/>
      <c r="AU227" s="305"/>
      <c r="AV227" s="305"/>
      <c r="AW227" s="305"/>
      <c r="AX227" s="305"/>
      <c r="AY227" s="305"/>
      <c r="AZ227" s="305"/>
      <c r="BA227" s="305"/>
      <c r="BB227" s="305"/>
      <c r="BC227" s="305"/>
      <c r="BD227" s="305"/>
      <c r="BE227" s="305"/>
      <c r="BF227" s="305"/>
      <c r="BG227" s="305"/>
      <c r="BH227" s="305"/>
      <c r="BI227" s="305"/>
      <c r="BJ227" s="305"/>
      <c r="BK227" s="305"/>
      <c r="BL227" s="305"/>
      <c r="BM227" s="305"/>
      <c r="BN227" s="305"/>
      <c r="BO227" s="305"/>
      <c r="BP227" s="305"/>
      <c r="BQ227" s="305"/>
      <c r="BR227" s="305"/>
      <c r="BS227" s="305"/>
      <c r="BT227" s="305"/>
      <c r="BU227" s="305"/>
    </row>
    <row r="228" spans="2:73" s="116" customFormat="1" ht="27.75">
      <c r="B228" s="117" t="s">
        <v>246</v>
      </c>
      <c r="C228" s="114" t="s">
        <v>137</v>
      </c>
      <c r="D228" s="115">
        <v>5</v>
      </c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>
        <v>5</v>
      </c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306"/>
      <c r="AJ228" s="305"/>
      <c r="AK228" s="305"/>
      <c r="AL228" s="305"/>
      <c r="AM228" s="305"/>
      <c r="AN228" s="305"/>
      <c r="AO228" s="305"/>
      <c r="AP228" s="305"/>
      <c r="AQ228" s="305"/>
      <c r="AR228" s="305"/>
      <c r="AS228" s="305"/>
      <c r="AT228" s="305"/>
      <c r="AU228" s="305"/>
      <c r="AV228" s="305"/>
      <c r="AW228" s="305"/>
      <c r="AX228" s="305"/>
      <c r="AY228" s="305"/>
      <c r="AZ228" s="305"/>
      <c r="BA228" s="305"/>
      <c r="BB228" s="305"/>
      <c r="BC228" s="305"/>
      <c r="BD228" s="305"/>
      <c r="BE228" s="305"/>
      <c r="BF228" s="305"/>
      <c r="BG228" s="305"/>
      <c r="BH228" s="305"/>
      <c r="BI228" s="305"/>
      <c r="BJ228" s="305"/>
      <c r="BK228" s="305"/>
      <c r="BL228" s="305"/>
      <c r="BM228" s="305"/>
      <c r="BN228" s="305"/>
      <c r="BO228" s="305"/>
      <c r="BP228" s="305"/>
      <c r="BQ228" s="305"/>
      <c r="BR228" s="305"/>
      <c r="BS228" s="305"/>
      <c r="BT228" s="305"/>
      <c r="BU228" s="305"/>
    </row>
    <row r="229" spans="2:73" s="116" customFormat="1" ht="27.75">
      <c r="B229" s="117"/>
      <c r="C229" s="118"/>
      <c r="D229" s="115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306"/>
      <c r="AJ229" s="305"/>
      <c r="AK229" s="305"/>
      <c r="AL229" s="305"/>
      <c r="AM229" s="305"/>
      <c r="AN229" s="305"/>
      <c r="AO229" s="305"/>
      <c r="AP229" s="305"/>
      <c r="AQ229" s="305"/>
      <c r="AR229" s="305"/>
      <c r="AS229" s="305"/>
      <c r="AT229" s="305"/>
      <c r="AU229" s="305"/>
      <c r="AV229" s="305"/>
      <c r="AW229" s="305"/>
      <c r="AX229" s="305"/>
      <c r="AY229" s="305"/>
      <c r="AZ229" s="305"/>
      <c r="BA229" s="305"/>
      <c r="BB229" s="305"/>
      <c r="BC229" s="305"/>
      <c r="BD229" s="305"/>
      <c r="BE229" s="305"/>
      <c r="BF229" s="305"/>
      <c r="BG229" s="305"/>
      <c r="BH229" s="305"/>
      <c r="BI229" s="305"/>
      <c r="BJ229" s="305"/>
      <c r="BK229" s="305"/>
      <c r="BL229" s="305"/>
      <c r="BM229" s="305"/>
      <c r="BN229" s="305"/>
      <c r="BO229" s="305"/>
      <c r="BP229" s="305"/>
      <c r="BQ229" s="305"/>
      <c r="BR229" s="305"/>
      <c r="BS229" s="305"/>
      <c r="BT229" s="305"/>
      <c r="BU229" s="305"/>
    </row>
    <row r="230" spans="2:73" s="116" customFormat="1" ht="27.75">
      <c r="B230" s="117"/>
      <c r="C230" s="114"/>
      <c r="D230" s="115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306"/>
      <c r="AJ230" s="305"/>
      <c r="AK230" s="305"/>
      <c r="AL230" s="305"/>
      <c r="AM230" s="305"/>
      <c r="AN230" s="305"/>
      <c r="AO230" s="305"/>
      <c r="AP230" s="305"/>
      <c r="AQ230" s="305"/>
      <c r="AR230" s="305"/>
      <c r="AS230" s="305"/>
      <c r="AT230" s="305"/>
      <c r="AU230" s="305"/>
      <c r="AV230" s="305"/>
      <c r="AW230" s="305"/>
      <c r="AX230" s="305"/>
      <c r="AY230" s="305"/>
      <c r="AZ230" s="305"/>
      <c r="BA230" s="305"/>
      <c r="BB230" s="305"/>
      <c r="BC230" s="305"/>
      <c r="BD230" s="305"/>
      <c r="BE230" s="305"/>
      <c r="BF230" s="305"/>
      <c r="BG230" s="305"/>
      <c r="BH230" s="305"/>
      <c r="BI230" s="305"/>
      <c r="BJ230" s="305"/>
      <c r="BK230" s="305"/>
      <c r="BL230" s="305"/>
      <c r="BM230" s="305"/>
      <c r="BN230" s="305"/>
      <c r="BO230" s="305"/>
      <c r="BP230" s="305"/>
      <c r="BQ230" s="305"/>
      <c r="BR230" s="305"/>
      <c r="BS230" s="305"/>
      <c r="BT230" s="305"/>
      <c r="BU230" s="305"/>
    </row>
    <row r="231" spans="2:73" s="116" customFormat="1" ht="27.75">
      <c r="B231" s="117"/>
      <c r="C231" s="114" t="s">
        <v>4</v>
      </c>
      <c r="D231" s="115">
        <v>200</v>
      </c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>
        <v>200</v>
      </c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306"/>
      <c r="AJ231" s="305"/>
      <c r="AK231" s="305"/>
      <c r="AL231" s="305"/>
      <c r="AM231" s="305"/>
      <c r="AN231" s="305"/>
      <c r="AO231" s="305"/>
      <c r="AP231" s="305"/>
      <c r="AQ231" s="305"/>
      <c r="AR231" s="305"/>
      <c r="AS231" s="305"/>
      <c r="AT231" s="305"/>
      <c r="AU231" s="305"/>
      <c r="AV231" s="305"/>
      <c r="AW231" s="305"/>
      <c r="AX231" s="305"/>
      <c r="AY231" s="305"/>
      <c r="AZ231" s="305"/>
      <c r="BA231" s="305"/>
      <c r="BB231" s="305"/>
      <c r="BC231" s="305"/>
      <c r="BD231" s="305"/>
      <c r="BE231" s="305"/>
      <c r="BF231" s="305"/>
      <c r="BG231" s="305"/>
      <c r="BH231" s="305"/>
      <c r="BI231" s="305"/>
      <c r="BJ231" s="305"/>
      <c r="BK231" s="305"/>
      <c r="BL231" s="305"/>
      <c r="BM231" s="305"/>
      <c r="BN231" s="305"/>
      <c r="BO231" s="305"/>
      <c r="BP231" s="305"/>
      <c r="BQ231" s="305"/>
      <c r="BR231" s="305"/>
      <c r="BS231" s="305"/>
      <c r="BT231" s="305"/>
      <c r="BU231" s="305"/>
    </row>
    <row r="232" spans="2:73" s="116" customFormat="1" ht="27.75">
      <c r="B232" s="117"/>
      <c r="C232" s="114" t="s">
        <v>38</v>
      </c>
      <c r="D232" s="115">
        <v>20</v>
      </c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>
        <v>20</v>
      </c>
      <c r="AF232" s="114"/>
      <c r="AG232" s="114"/>
      <c r="AH232" s="114"/>
      <c r="AI232" s="306"/>
      <c r="AJ232" s="305"/>
      <c r="AK232" s="305"/>
      <c r="AL232" s="305"/>
      <c r="AM232" s="305"/>
      <c r="AN232" s="305"/>
      <c r="AO232" s="305"/>
      <c r="AP232" s="305"/>
      <c r="AQ232" s="305"/>
      <c r="AR232" s="305"/>
      <c r="AS232" s="305"/>
      <c r="AT232" s="305"/>
      <c r="AU232" s="305"/>
      <c r="AV232" s="305"/>
      <c r="AW232" s="305"/>
      <c r="AX232" s="305"/>
      <c r="AY232" s="305"/>
      <c r="AZ232" s="305"/>
      <c r="BA232" s="305"/>
      <c r="BB232" s="305"/>
      <c r="BC232" s="305"/>
      <c r="BD232" s="305"/>
      <c r="BE232" s="305"/>
      <c r="BF232" s="305"/>
      <c r="BG232" s="305"/>
      <c r="BH232" s="305"/>
      <c r="BI232" s="305"/>
      <c r="BJ232" s="305"/>
      <c r="BK232" s="305"/>
      <c r="BL232" s="305"/>
      <c r="BM232" s="305"/>
      <c r="BN232" s="305"/>
      <c r="BO232" s="305"/>
      <c r="BP232" s="305"/>
      <c r="BQ232" s="305"/>
      <c r="BR232" s="305"/>
      <c r="BS232" s="305"/>
      <c r="BT232" s="305"/>
      <c r="BU232" s="305"/>
    </row>
    <row r="233" spans="2:73" s="116" customFormat="1" ht="27.75">
      <c r="B233" s="117" t="s">
        <v>235</v>
      </c>
      <c r="C233" s="114" t="s">
        <v>41</v>
      </c>
      <c r="D233" s="115">
        <v>150</v>
      </c>
      <c r="E233" s="114"/>
      <c r="F233" s="114"/>
      <c r="G233" s="114"/>
      <c r="H233" s="114"/>
      <c r="I233" s="114"/>
      <c r="J233" s="114"/>
      <c r="K233" s="114"/>
      <c r="L233" s="114"/>
      <c r="M233" s="114"/>
      <c r="N233" s="114">
        <v>150</v>
      </c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306"/>
      <c r="AJ233" s="305"/>
      <c r="AK233" s="305"/>
      <c r="AL233" s="305"/>
      <c r="AM233" s="305"/>
      <c r="AN233" s="305"/>
      <c r="AO233" s="305"/>
      <c r="AP233" s="305"/>
      <c r="AQ233" s="305"/>
      <c r="AR233" s="305"/>
      <c r="AS233" s="305"/>
      <c r="AT233" s="305"/>
      <c r="AU233" s="305"/>
      <c r="AV233" s="305"/>
      <c r="AW233" s="305"/>
      <c r="AX233" s="305"/>
      <c r="AY233" s="305"/>
      <c r="AZ233" s="305"/>
      <c r="BA233" s="305"/>
      <c r="BB233" s="305"/>
      <c r="BC233" s="305"/>
      <c r="BD233" s="305"/>
      <c r="BE233" s="305"/>
      <c r="BF233" s="305"/>
      <c r="BG233" s="305"/>
      <c r="BH233" s="305"/>
      <c r="BI233" s="305"/>
      <c r="BJ233" s="305"/>
      <c r="BK233" s="305"/>
      <c r="BL233" s="305"/>
      <c r="BM233" s="305"/>
      <c r="BN233" s="305"/>
      <c r="BO233" s="305"/>
      <c r="BP233" s="305"/>
      <c r="BQ233" s="305"/>
      <c r="BR233" s="305"/>
      <c r="BS233" s="305"/>
      <c r="BT233" s="305"/>
      <c r="BU233" s="305"/>
    </row>
    <row r="234" spans="2:73" s="116" customFormat="1" ht="27.75">
      <c r="B234" s="117"/>
      <c r="C234" s="114"/>
      <c r="D234" s="115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306"/>
      <c r="AJ234" s="305"/>
      <c r="AK234" s="305"/>
      <c r="AL234" s="305"/>
      <c r="AM234" s="305"/>
      <c r="AN234" s="305"/>
      <c r="AO234" s="305"/>
      <c r="AP234" s="305"/>
      <c r="AQ234" s="305"/>
      <c r="AR234" s="305"/>
      <c r="AS234" s="305"/>
      <c r="AT234" s="305"/>
      <c r="AU234" s="305"/>
      <c r="AV234" s="305"/>
      <c r="AW234" s="305"/>
      <c r="AX234" s="305"/>
      <c r="AY234" s="305"/>
      <c r="AZ234" s="305"/>
      <c r="BA234" s="305"/>
      <c r="BB234" s="305"/>
      <c r="BC234" s="305"/>
      <c r="BD234" s="305"/>
      <c r="BE234" s="305"/>
      <c r="BF234" s="305"/>
      <c r="BG234" s="305"/>
      <c r="BH234" s="305"/>
      <c r="BI234" s="305"/>
      <c r="BJ234" s="305"/>
      <c r="BK234" s="305"/>
      <c r="BL234" s="305"/>
      <c r="BM234" s="305"/>
      <c r="BN234" s="305"/>
      <c r="BO234" s="305"/>
      <c r="BP234" s="305"/>
      <c r="BQ234" s="305"/>
      <c r="BR234" s="305"/>
      <c r="BS234" s="305"/>
      <c r="BT234" s="305"/>
      <c r="BU234" s="305"/>
    </row>
    <row r="235" spans="2:73" s="116" customFormat="1" ht="27.75">
      <c r="B235" s="117" t="s">
        <v>397</v>
      </c>
      <c r="C235" s="114" t="s">
        <v>493</v>
      </c>
      <c r="D235" s="115">
        <v>100</v>
      </c>
      <c r="E235" s="114"/>
      <c r="F235" s="114"/>
      <c r="G235" s="114"/>
      <c r="H235" s="114"/>
      <c r="I235" s="114"/>
      <c r="J235" s="114"/>
      <c r="K235" s="114"/>
      <c r="L235" s="114">
        <f>25+25+20</f>
        <v>70</v>
      </c>
      <c r="M235" s="114"/>
      <c r="N235" s="114">
        <v>20</v>
      </c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>
        <v>10</v>
      </c>
      <c r="AD235" s="114">
        <v>2</v>
      </c>
      <c r="AE235" s="114"/>
      <c r="AF235" s="114"/>
      <c r="AG235" s="114"/>
      <c r="AH235" s="114"/>
      <c r="AI235" s="114"/>
    </row>
    <row r="236" spans="2:73" s="116" customFormat="1" ht="27.75">
      <c r="B236" s="117" t="s">
        <v>260</v>
      </c>
      <c r="C236" s="114" t="s">
        <v>316</v>
      </c>
      <c r="D236" s="115">
        <v>300</v>
      </c>
      <c r="E236" s="114"/>
      <c r="F236" s="114"/>
      <c r="G236" s="114"/>
      <c r="H236" s="114"/>
      <c r="I236" s="114"/>
      <c r="J236" s="114"/>
      <c r="K236" s="114">
        <v>36</v>
      </c>
      <c r="L236" s="114">
        <v>108</v>
      </c>
      <c r="M236" s="114">
        <v>2.4</v>
      </c>
      <c r="N236" s="114"/>
      <c r="O236" s="114"/>
      <c r="P236" s="114"/>
      <c r="Q236" s="114"/>
      <c r="R236" s="114"/>
      <c r="S236" s="114"/>
      <c r="T236" s="114"/>
      <c r="U236" s="114"/>
      <c r="V236" s="114">
        <v>6</v>
      </c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306"/>
      <c r="AJ236" s="305"/>
      <c r="AK236" s="305"/>
      <c r="AL236" s="305"/>
      <c r="AM236" s="305"/>
      <c r="AN236" s="305"/>
      <c r="AO236" s="305"/>
      <c r="AP236" s="305"/>
      <c r="AQ236" s="305"/>
      <c r="AR236" s="305"/>
      <c r="AS236" s="305"/>
      <c r="AT236" s="305"/>
      <c r="AU236" s="305"/>
      <c r="AV236" s="305"/>
      <c r="AW236" s="305"/>
      <c r="AX236" s="305"/>
      <c r="AY236" s="305"/>
      <c r="AZ236" s="305"/>
      <c r="BA236" s="305"/>
      <c r="BB236" s="305"/>
      <c r="BC236" s="305"/>
      <c r="BD236" s="305"/>
      <c r="BE236" s="305"/>
      <c r="BF236" s="305"/>
      <c r="BG236" s="305"/>
      <c r="BH236" s="305"/>
      <c r="BI236" s="305"/>
      <c r="BJ236" s="305"/>
      <c r="BK236" s="305"/>
      <c r="BL236" s="305"/>
      <c r="BM236" s="305"/>
      <c r="BN236" s="305"/>
      <c r="BO236" s="305"/>
      <c r="BP236" s="305"/>
      <c r="BQ236" s="305"/>
      <c r="BR236" s="305"/>
      <c r="BS236" s="305"/>
      <c r="BT236" s="305"/>
      <c r="BU236" s="305"/>
    </row>
    <row r="237" spans="2:73" s="116" customFormat="1" ht="27.75">
      <c r="B237" s="117"/>
      <c r="C237" s="114" t="s">
        <v>249</v>
      </c>
      <c r="D237" s="115">
        <v>6</v>
      </c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>
        <v>6</v>
      </c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306"/>
      <c r="AJ237" s="305"/>
      <c r="AK237" s="305"/>
      <c r="AL237" s="305"/>
      <c r="AM237" s="305"/>
      <c r="AN237" s="305"/>
      <c r="AO237" s="305"/>
      <c r="AP237" s="305"/>
      <c r="AQ237" s="305"/>
      <c r="AR237" s="305"/>
      <c r="AS237" s="305"/>
      <c r="AT237" s="305"/>
      <c r="AU237" s="305"/>
      <c r="AV237" s="305"/>
      <c r="AW237" s="305"/>
      <c r="AX237" s="305"/>
      <c r="AY237" s="305"/>
      <c r="AZ237" s="305"/>
      <c r="BA237" s="305"/>
      <c r="BB237" s="305"/>
      <c r="BC237" s="305"/>
      <c r="BD237" s="305"/>
      <c r="BE237" s="305"/>
      <c r="BF237" s="305"/>
      <c r="BG237" s="305"/>
      <c r="BH237" s="305"/>
      <c r="BI237" s="305"/>
      <c r="BJ237" s="305"/>
      <c r="BK237" s="305"/>
      <c r="BL237" s="305"/>
      <c r="BM237" s="305"/>
      <c r="BN237" s="305"/>
      <c r="BO237" s="305"/>
      <c r="BP237" s="305"/>
      <c r="BQ237" s="305"/>
      <c r="BR237" s="305"/>
      <c r="BS237" s="305"/>
      <c r="BT237" s="305"/>
      <c r="BU237" s="305"/>
    </row>
    <row r="238" spans="2:73" s="116" customFormat="1" ht="27.75">
      <c r="B238" s="117" t="s">
        <v>276</v>
      </c>
      <c r="C238" s="114" t="s">
        <v>277</v>
      </c>
      <c r="D238" s="115" t="s">
        <v>216</v>
      </c>
      <c r="E238" s="114"/>
      <c r="F238" s="114"/>
      <c r="G238" s="114"/>
      <c r="H238" s="114"/>
      <c r="I238" s="114">
        <v>61.2</v>
      </c>
      <c r="J238" s="114"/>
      <c r="K238" s="114"/>
      <c r="L238" s="114">
        <v>22.5</v>
      </c>
      <c r="M238" s="114">
        <v>5.4</v>
      </c>
      <c r="N238" s="114"/>
      <c r="O238" s="114"/>
      <c r="P238" s="114"/>
      <c r="Q238" s="114">
        <v>118.5</v>
      </c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>
        <v>9</v>
      </c>
      <c r="AD238" s="114"/>
      <c r="AE238" s="114"/>
      <c r="AF238" s="114"/>
      <c r="AG238" s="114"/>
      <c r="AH238" s="114"/>
      <c r="AI238" s="306"/>
      <c r="AJ238" s="305"/>
      <c r="AK238" s="305"/>
      <c r="AL238" s="305"/>
      <c r="AM238" s="305"/>
      <c r="AN238" s="305"/>
      <c r="AO238" s="305"/>
      <c r="AP238" s="305"/>
      <c r="AQ238" s="305"/>
      <c r="AR238" s="305"/>
      <c r="AS238" s="305"/>
      <c r="AT238" s="305"/>
      <c r="AU238" s="305"/>
      <c r="AV238" s="305"/>
      <c r="AW238" s="305"/>
      <c r="AX238" s="305"/>
      <c r="AY238" s="305"/>
      <c r="AZ238" s="305"/>
      <c r="BA238" s="305"/>
      <c r="BB238" s="305"/>
      <c r="BC238" s="305"/>
      <c r="BD238" s="305"/>
      <c r="BE238" s="305"/>
      <c r="BF238" s="305"/>
      <c r="BG238" s="305"/>
      <c r="BH238" s="305"/>
      <c r="BI238" s="305"/>
      <c r="BJ238" s="305"/>
      <c r="BK238" s="305"/>
      <c r="BL238" s="305"/>
      <c r="BM238" s="305"/>
      <c r="BN238" s="305"/>
      <c r="BO238" s="305"/>
      <c r="BP238" s="305"/>
      <c r="BQ238" s="305"/>
      <c r="BR238" s="305"/>
      <c r="BS238" s="305"/>
      <c r="BT238" s="305"/>
      <c r="BU238" s="305"/>
    </row>
    <row r="239" spans="2:73" s="116" customFormat="1" ht="27.75">
      <c r="B239" s="117" t="s">
        <v>258</v>
      </c>
      <c r="C239" s="114" t="s">
        <v>259</v>
      </c>
      <c r="D239" s="115">
        <v>200</v>
      </c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>
        <v>50</v>
      </c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>
        <v>16</v>
      </c>
      <c r="AE239" s="114"/>
      <c r="AF239" s="114"/>
      <c r="AG239" s="114"/>
      <c r="AH239" s="114"/>
      <c r="AI239" s="114"/>
      <c r="AM239" s="116">
        <v>0.2</v>
      </c>
    </row>
    <row r="240" spans="2:73" s="116" customFormat="1" ht="27.75">
      <c r="B240" s="117"/>
      <c r="C240" s="114" t="s">
        <v>39</v>
      </c>
      <c r="D240" s="115">
        <v>70</v>
      </c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306"/>
      <c r="AJ240" s="305"/>
      <c r="AK240" s="305"/>
      <c r="AL240" s="305"/>
      <c r="AM240" s="305"/>
      <c r="AN240" s="305"/>
      <c r="AO240" s="305"/>
      <c r="AP240" s="305"/>
      <c r="AQ240" s="305"/>
      <c r="AR240" s="305"/>
      <c r="AS240" s="305"/>
      <c r="AT240" s="305"/>
      <c r="AU240" s="305"/>
      <c r="AV240" s="305"/>
      <c r="AW240" s="305"/>
      <c r="AX240" s="305"/>
      <c r="AY240" s="305"/>
      <c r="AZ240" s="305"/>
      <c r="BA240" s="305"/>
      <c r="BB240" s="305"/>
      <c r="BC240" s="305"/>
      <c r="BD240" s="305"/>
      <c r="BE240" s="305"/>
      <c r="BF240" s="305"/>
      <c r="BG240" s="305"/>
      <c r="BH240" s="305"/>
      <c r="BI240" s="305"/>
      <c r="BJ240" s="305"/>
      <c r="BK240" s="305"/>
      <c r="BL240" s="305"/>
      <c r="BM240" s="305"/>
      <c r="BN240" s="305"/>
      <c r="BO240" s="305"/>
      <c r="BP240" s="305"/>
      <c r="BQ240" s="305"/>
      <c r="BR240" s="305"/>
      <c r="BS240" s="305"/>
      <c r="BT240" s="305"/>
      <c r="BU240" s="305"/>
    </row>
    <row r="241" spans="2:73" s="116" customFormat="1" ht="27.75">
      <c r="B241" s="117"/>
      <c r="C241" s="114"/>
      <c r="D241" s="115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306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/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305"/>
      <c r="BF241" s="305"/>
      <c r="BG241" s="305"/>
      <c r="BH241" s="305"/>
      <c r="BI241" s="305"/>
      <c r="BJ241" s="305"/>
      <c r="BK241" s="305"/>
      <c r="BL241" s="305"/>
      <c r="BM241" s="305"/>
      <c r="BN241" s="305"/>
      <c r="BO241" s="305"/>
      <c r="BP241" s="305"/>
      <c r="BQ241" s="305"/>
      <c r="BR241" s="305"/>
      <c r="BS241" s="305"/>
      <c r="BT241" s="305"/>
      <c r="BU241" s="305"/>
    </row>
    <row r="242" spans="2:73" s="116" customFormat="1" ht="27.75">
      <c r="B242" s="117"/>
      <c r="C242" s="118"/>
      <c r="D242" s="115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</row>
    <row r="243" spans="2:73" s="116" customFormat="1" ht="27.75">
      <c r="B243" s="117" t="s">
        <v>284</v>
      </c>
      <c r="C243" s="114" t="s">
        <v>285</v>
      </c>
      <c r="D243" s="115" t="s">
        <v>183</v>
      </c>
      <c r="E243" s="114">
        <v>12.8</v>
      </c>
      <c r="F243" s="114">
        <v>14</v>
      </c>
      <c r="G243" s="114"/>
      <c r="H243" s="114"/>
      <c r="I243" s="114"/>
      <c r="J243" s="114"/>
      <c r="K243" s="114"/>
      <c r="L243" s="114">
        <v>6.4</v>
      </c>
      <c r="M243" s="114"/>
      <c r="N243" s="114"/>
      <c r="O243" s="114"/>
      <c r="P243" s="114"/>
      <c r="Q243" s="114">
        <v>60.8</v>
      </c>
      <c r="R243" s="114"/>
      <c r="S243" s="114"/>
      <c r="T243" s="114"/>
      <c r="U243" s="114"/>
      <c r="V243" s="114"/>
      <c r="W243" s="114"/>
      <c r="X243" s="114">
        <v>20</v>
      </c>
      <c r="Y243" s="114"/>
      <c r="Z243" s="114"/>
      <c r="AA243" s="114"/>
      <c r="AB243" s="114"/>
      <c r="AC243" s="114">
        <v>8</v>
      </c>
      <c r="AD243" s="114"/>
      <c r="AE243" s="114"/>
      <c r="AF243" s="114"/>
      <c r="AG243" s="114"/>
      <c r="AH243" s="114"/>
      <c r="AI243" s="306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/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305"/>
      <c r="BF243" s="305"/>
      <c r="BG243" s="305"/>
      <c r="BH243" s="305"/>
      <c r="BI243" s="305"/>
      <c r="BJ243" s="305"/>
      <c r="BK243" s="305"/>
      <c r="BL243" s="305"/>
      <c r="BM243" s="305"/>
      <c r="BN243" s="305"/>
      <c r="BO243" s="305"/>
      <c r="BP243" s="305"/>
      <c r="BQ243" s="305"/>
      <c r="BR243" s="305"/>
      <c r="BS243" s="305"/>
      <c r="BT243" s="305"/>
      <c r="BU243" s="305"/>
    </row>
    <row r="244" spans="2:73" s="116" customFormat="1" ht="27.75">
      <c r="B244" s="117" t="s">
        <v>250</v>
      </c>
      <c r="C244" s="114" t="s">
        <v>47</v>
      </c>
      <c r="D244" s="115">
        <v>180</v>
      </c>
      <c r="E244" s="114"/>
      <c r="F244" s="114"/>
      <c r="G244" s="114"/>
      <c r="H244" s="114"/>
      <c r="I244" s="114"/>
      <c r="J244" s="114"/>
      <c r="K244" s="114">
        <v>153.9</v>
      </c>
      <c r="L244" s="114"/>
      <c r="M244" s="114"/>
      <c r="N244" s="114"/>
      <c r="O244" s="114"/>
      <c r="P244" s="114"/>
      <c r="Q244" s="114"/>
      <c r="R244" s="114"/>
      <c r="S244" s="114"/>
      <c r="T244" s="114"/>
      <c r="U244" s="114">
        <v>27</v>
      </c>
      <c r="V244" s="114">
        <v>6.3</v>
      </c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306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/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305"/>
      <c r="BF244" s="305"/>
      <c r="BG244" s="305"/>
      <c r="BH244" s="305"/>
      <c r="BI244" s="305"/>
      <c r="BJ244" s="305"/>
      <c r="BK244" s="305"/>
      <c r="BL244" s="305"/>
      <c r="BM244" s="305"/>
      <c r="BN244" s="305"/>
      <c r="BO244" s="305"/>
      <c r="BP244" s="305"/>
      <c r="BQ244" s="305"/>
      <c r="BR244" s="305"/>
      <c r="BS244" s="305"/>
      <c r="BT244" s="305"/>
      <c r="BU244" s="305"/>
    </row>
    <row r="245" spans="2:73" s="116" customFormat="1" ht="27.75">
      <c r="B245" s="117" t="s">
        <v>388</v>
      </c>
      <c r="C245" s="114" t="s">
        <v>471</v>
      </c>
      <c r="D245" s="115">
        <v>200</v>
      </c>
      <c r="E245" s="114"/>
      <c r="F245" s="114"/>
      <c r="G245" s="114"/>
      <c r="H245" s="114"/>
      <c r="I245" s="114"/>
      <c r="J245" s="114"/>
      <c r="K245" s="114"/>
      <c r="L245" s="114"/>
      <c r="M245" s="114"/>
      <c r="N245" s="114">
        <v>22.5</v>
      </c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>
        <v>15</v>
      </c>
      <c r="AE245" s="114"/>
      <c r="AF245" s="114"/>
      <c r="AG245" s="114"/>
      <c r="AH245" s="114"/>
      <c r="AI245" s="306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/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305"/>
      <c r="BF245" s="305"/>
      <c r="BG245" s="305"/>
      <c r="BH245" s="305"/>
      <c r="BI245" s="305"/>
      <c r="BJ245" s="305"/>
      <c r="BK245" s="305"/>
      <c r="BL245" s="305"/>
      <c r="BM245" s="305"/>
      <c r="BN245" s="305"/>
      <c r="BO245" s="305"/>
      <c r="BP245" s="305"/>
      <c r="BQ245" s="305"/>
      <c r="BR245" s="305"/>
      <c r="BS245" s="305"/>
      <c r="BT245" s="305"/>
      <c r="BU245" s="305"/>
    </row>
    <row r="246" spans="2:73" s="116" customFormat="1" ht="27.75">
      <c r="B246" s="117"/>
      <c r="C246" s="114" t="s">
        <v>39</v>
      </c>
      <c r="D246" s="115">
        <v>45</v>
      </c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306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/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305"/>
      <c r="BF246" s="305"/>
      <c r="BG246" s="305"/>
      <c r="BH246" s="305"/>
      <c r="BI246" s="305"/>
      <c r="BJ246" s="305"/>
      <c r="BK246" s="305"/>
      <c r="BL246" s="305"/>
      <c r="BM246" s="305"/>
      <c r="BN246" s="305"/>
      <c r="BO246" s="305"/>
      <c r="BP246" s="305"/>
      <c r="BQ246" s="305"/>
      <c r="BR246" s="305"/>
      <c r="BS246" s="305"/>
      <c r="BT246" s="305"/>
      <c r="BU246" s="305"/>
    </row>
    <row r="247" spans="2:73" s="116" customFormat="1" ht="27.75">
      <c r="B247" s="117"/>
      <c r="C247" s="114" t="s">
        <v>31</v>
      </c>
      <c r="D247" s="115">
        <v>30</v>
      </c>
      <c r="E247" s="114">
        <v>30</v>
      </c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306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/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305"/>
      <c r="BF247" s="305"/>
      <c r="BG247" s="305"/>
      <c r="BH247" s="305"/>
      <c r="BI247" s="305"/>
      <c r="BJ247" s="305"/>
      <c r="BK247" s="305"/>
      <c r="BL247" s="305"/>
      <c r="BM247" s="305"/>
      <c r="BN247" s="305"/>
      <c r="BO247" s="305"/>
      <c r="BP247" s="305"/>
      <c r="BQ247" s="305"/>
      <c r="BR247" s="305"/>
      <c r="BS247" s="305"/>
      <c r="BT247" s="305"/>
      <c r="BU247" s="305"/>
    </row>
    <row r="248" spans="2:73" s="116" customFormat="1" ht="27.75">
      <c r="B248" s="117"/>
      <c r="C248" s="114"/>
      <c r="D248" s="115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306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/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305"/>
      <c r="BF248" s="305"/>
      <c r="BG248" s="305"/>
      <c r="BH248" s="305"/>
      <c r="BI248" s="305"/>
      <c r="BJ248" s="305"/>
      <c r="BK248" s="305"/>
      <c r="BL248" s="305"/>
      <c r="BM248" s="305"/>
      <c r="BN248" s="305"/>
      <c r="BO248" s="305"/>
      <c r="BP248" s="305"/>
      <c r="BQ248" s="305"/>
      <c r="BR248" s="305"/>
      <c r="BS248" s="305"/>
      <c r="BT248" s="305"/>
      <c r="BU248" s="305"/>
    </row>
    <row r="249" spans="2:73" s="116" customFormat="1" ht="27.75">
      <c r="B249" s="117" t="s">
        <v>234</v>
      </c>
      <c r="C249" s="114" t="s">
        <v>48</v>
      </c>
      <c r="D249" s="115">
        <v>180</v>
      </c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>
        <v>180</v>
      </c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306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/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305"/>
      <c r="BF249" s="305"/>
      <c r="BG249" s="305"/>
      <c r="BH249" s="305"/>
      <c r="BI249" s="305"/>
      <c r="BJ249" s="305"/>
      <c r="BK249" s="305"/>
      <c r="BL249" s="305"/>
      <c r="BM249" s="305"/>
      <c r="BN249" s="305"/>
      <c r="BO249" s="305"/>
      <c r="BP249" s="305"/>
      <c r="BQ249" s="305"/>
      <c r="BR249" s="305"/>
      <c r="BS249" s="305"/>
      <c r="BT249" s="305"/>
      <c r="BU249" s="305"/>
    </row>
    <row r="250" spans="2:73" s="116" customFormat="1" ht="27.75">
      <c r="B250" s="117"/>
      <c r="C250" s="114" t="s">
        <v>31</v>
      </c>
      <c r="D250" s="115">
        <v>30</v>
      </c>
      <c r="E250" s="114">
        <v>30</v>
      </c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306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/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305"/>
      <c r="BF250" s="305"/>
      <c r="BG250" s="305"/>
      <c r="BH250" s="305"/>
      <c r="BI250" s="305"/>
      <c r="BJ250" s="305"/>
      <c r="BK250" s="305"/>
      <c r="BL250" s="305"/>
      <c r="BM250" s="305"/>
      <c r="BN250" s="305"/>
      <c r="BO250" s="305"/>
      <c r="BP250" s="305"/>
      <c r="BQ250" s="305"/>
      <c r="BR250" s="305"/>
      <c r="BS250" s="305"/>
      <c r="BT250" s="305"/>
      <c r="BU250" s="305"/>
    </row>
    <row r="251" spans="2:73" s="116" customFormat="1" ht="27.75">
      <c r="B251" s="117"/>
      <c r="C251" s="114" t="s">
        <v>35</v>
      </c>
      <c r="D251" s="115">
        <v>15</v>
      </c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306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/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305"/>
      <c r="BF251" s="305"/>
      <c r="BG251" s="305"/>
      <c r="BH251" s="305"/>
      <c r="BI251" s="305"/>
      <c r="BJ251" s="305"/>
      <c r="BK251" s="305"/>
      <c r="BL251" s="305"/>
      <c r="BM251" s="305"/>
      <c r="BN251" s="305"/>
      <c r="BO251" s="305"/>
      <c r="BP251" s="305"/>
      <c r="BQ251" s="305"/>
      <c r="BR251" s="305"/>
      <c r="BS251" s="305"/>
      <c r="BT251" s="305"/>
      <c r="BU251" s="305"/>
    </row>
    <row r="252" spans="2:73" ht="26.25">
      <c r="B252" s="110"/>
      <c r="C252" s="121" t="s">
        <v>138</v>
      </c>
      <c r="D252" s="121">
        <f>D240+D246</f>
        <v>115</v>
      </c>
      <c r="E252" s="121">
        <f t="shared" ref="E252:AI252" si="7">SUM(E224:E251)</f>
        <v>102.8</v>
      </c>
      <c r="F252" s="121">
        <f t="shared" si="7"/>
        <v>14</v>
      </c>
      <c r="G252" s="121">
        <f t="shared" si="7"/>
        <v>0</v>
      </c>
      <c r="H252" s="121">
        <f t="shared" si="7"/>
        <v>67.900000000000006</v>
      </c>
      <c r="I252" s="121">
        <f t="shared" si="7"/>
        <v>61.2</v>
      </c>
      <c r="J252" s="121">
        <f t="shared" si="7"/>
        <v>0</v>
      </c>
      <c r="K252" s="121">
        <f t="shared" si="7"/>
        <v>189.9</v>
      </c>
      <c r="L252" s="121">
        <f t="shared" si="7"/>
        <v>206.9</v>
      </c>
      <c r="M252" s="121">
        <f t="shared" si="7"/>
        <v>7.8000000000000007</v>
      </c>
      <c r="N252" s="121">
        <f t="shared" si="7"/>
        <v>192.5</v>
      </c>
      <c r="O252" s="121">
        <f t="shared" si="7"/>
        <v>50</v>
      </c>
      <c r="P252" s="121">
        <f t="shared" si="7"/>
        <v>200</v>
      </c>
      <c r="Q252" s="121">
        <f t="shared" si="7"/>
        <v>179.3</v>
      </c>
      <c r="R252" s="121">
        <f t="shared" si="7"/>
        <v>0</v>
      </c>
      <c r="S252" s="121">
        <f t="shared" si="7"/>
        <v>70</v>
      </c>
      <c r="T252" s="121">
        <f t="shared" si="7"/>
        <v>0</v>
      </c>
      <c r="U252" s="121">
        <f t="shared" si="7"/>
        <v>307</v>
      </c>
      <c r="V252" s="121">
        <f t="shared" si="7"/>
        <v>24.3</v>
      </c>
      <c r="W252" s="121">
        <f t="shared" si="7"/>
        <v>0</v>
      </c>
      <c r="X252" s="121">
        <f t="shared" si="7"/>
        <v>26</v>
      </c>
      <c r="Y252" s="121">
        <f t="shared" si="7"/>
        <v>0</v>
      </c>
      <c r="Z252" s="121">
        <f t="shared" si="7"/>
        <v>0</v>
      </c>
      <c r="AA252" s="121">
        <f t="shared" si="7"/>
        <v>0</v>
      </c>
      <c r="AB252" s="121">
        <f t="shared" si="7"/>
        <v>0</v>
      </c>
      <c r="AC252" s="121">
        <f t="shared" si="7"/>
        <v>27</v>
      </c>
      <c r="AD252" s="121">
        <f t="shared" si="7"/>
        <v>48</v>
      </c>
      <c r="AE252" s="121">
        <f t="shared" si="7"/>
        <v>20</v>
      </c>
      <c r="AF252" s="121">
        <f t="shared" si="7"/>
        <v>0</v>
      </c>
      <c r="AG252" s="121">
        <f t="shared" si="7"/>
        <v>0</v>
      </c>
      <c r="AH252" s="121">
        <f t="shared" si="7"/>
        <v>0</v>
      </c>
      <c r="AI252" s="317">
        <f t="shared" si="7"/>
        <v>4</v>
      </c>
    </row>
    <row r="253" spans="2:73" ht="26.25"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</row>
    <row r="254" spans="2:73" ht="26.25">
      <c r="B254" s="105"/>
      <c r="C254" s="105"/>
      <c r="D254" s="105"/>
      <c r="E254" s="105"/>
      <c r="F254" s="105" t="s">
        <v>296</v>
      </c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</row>
    <row r="255" spans="2:73" ht="26.25">
      <c r="B255" s="110" t="s">
        <v>73</v>
      </c>
      <c r="C255" s="110" t="s">
        <v>74</v>
      </c>
      <c r="D255" s="110" t="s">
        <v>75</v>
      </c>
      <c r="E255" s="110"/>
      <c r="F255" s="110"/>
      <c r="G255" s="110" t="s">
        <v>76</v>
      </c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316"/>
    </row>
    <row r="256" spans="2:73" ht="26.25">
      <c r="B256" s="111" t="s">
        <v>77</v>
      </c>
      <c r="C256" s="110" t="s">
        <v>78</v>
      </c>
      <c r="D256" s="110" t="s">
        <v>79</v>
      </c>
      <c r="E256" s="110" t="s">
        <v>80</v>
      </c>
      <c r="F256" s="110" t="s">
        <v>81</v>
      </c>
      <c r="G256" s="110" t="s">
        <v>82</v>
      </c>
      <c r="H256" s="110" t="s">
        <v>83</v>
      </c>
      <c r="I256" s="110" t="s">
        <v>84</v>
      </c>
      <c r="J256" s="110" t="s">
        <v>85</v>
      </c>
      <c r="K256" s="110" t="s">
        <v>86</v>
      </c>
      <c r="L256" s="110" t="s">
        <v>87</v>
      </c>
      <c r="M256" s="110" t="s">
        <v>88</v>
      </c>
      <c r="N256" s="110" t="s">
        <v>41</v>
      </c>
      <c r="O256" s="110" t="s">
        <v>89</v>
      </c>
      <c r="P256" s="110" t="s">
        <v>90</v>
      </c>
      <c r="Q256" s="110" t="s">
        <v>91</v>
      </c>
      <c r="R256" s="110" t="s">
        <v>92</v>
      </c>
      <c r="S256" s="110" t="s">
        <v>93</v>
      </c>
      <c r="T256" s="110" t="s">
        <v>94</v>
      </c>
      <c r="U256" s="110" t="s">
        <v>95</v>
      </c>
      <c r="V256" s="110" t="s">
        <v>96</v>
      </c>
      <c r="W256" s="110" t="s">
        <v>97</v>
      </c>
      <c r="X256" s="110" t="s">
        <v>98</v>
      </c>
      <c r="Y256" s="110" t="s">
        <v>99</v>
      </c>
      <c r="Z256" s="110" t="s">
        <v>100</v>
      </c>
      <c r="AA256" s="110" t="s">
        <v>101</v>
      </c>
      <c r="AB256" s="110" t="s">
        <v>102</v>
      </c>
      <c r="AC256" s="110" t="s">
        <v>103</v>
      </c>
      <c r="AD256" s="110" t="s">
        <v>104</v>
      </c>
      <c r="AE256" s="110" t="s">
        <v>136</v>
      </c>
      <c r="AF256" s="110" t="s">
        <v>105</v>
      </c>
      <c r="AG256" s="110" t="s">
        <v>106</v>
      </c>
      <c r="AH256" s="110" t="s">
        <v>107</v>
      </c>
      <c r="AI256" s="316" t="s">
        <v>108</v>
      </c>
    </row>
    <row r="257" spans="2:73" s="116" customFormat="1" ht="27.75">
      <c r="B257" s="113" t="s">
        <v>287</v>
      </c>
      <c r="C257" s="114" t="s">
        <v>67</v>
      </c>
      <c r="D257" s="115" t="s">
        <v>213</v>
      </c>
      <c r="E257" s="114"/>
      <c r="F257" s="114">
        <v>19.8</v>
      </c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>
        <v>140.4</v>
      </c>
      <c r="X257" s="114"/>
      <c r="Y257" s="114"/>
      <c r="Z257" s="114">
        <v>10.26</v>
      </c>
      <c r="AA257" s="114"/>
      <c r="AB257" s="114"/>
      <c r="AC257" s="114"/>
      <c r="AD257" s="114">
        <v>28.26</v>
      </c>
      <c r="AE257" s="114"/>
      <c r="AF257" s="114"/>
      <c r="AG257" s="114"/>
      <c r="AH257" s="114"/>
      <c r="AI257" s="306"/>
      <c r="AJ257" s="305"/>
      <c r="AK257" s="305">
        <v>0.72</v>
      </c>
      <c r="AL257" s="305"/>
      <c r="AM257" s="305"/>
      <c r="AN257" s="305"/>
      <c r="AO257" s="305"/>
      <c r="AP257" s="305"/>
      <c r="AQ257" s="305"/>
      <c r="AR257" s="305"/>
      <c r="AS257" s="305"/>
      <c r="AT257" s="305"/>
      <c r="AU257" s="305"/>
      <c r="AV257" s="305"/>
      <c r="AW257" s="305"/>
      <c r="AX257" s="305"/>
      <c r="AY257" s="305"/>
      <c r="AZ257" s="305"/>
      <c r="BA257" s="305"/>
      <c r="BB257" s="305"/>
      <c r="BC257" s="305"/>
      <c r="BD257" s="305"/>
      <c r="BE257" s="305"/>
      <c r="BF257" s="305"/>
      <c r="BG257" s="305"/>
      <c r="BH257" s="305"/>
      <c r="BI257" s="305"/>
      <c r="BJ257" s="305"/>
      <c r="BK257" s="305"/>
      <c r="BL257" s="305"/>
      <c r="BM257" s="305"/>
      <c r="BN257" s="305"/>
      <c r="BO257" s="305"/>
      <c r="BP257" s="305"/>
      <c r="BQ257" s="305"/>
      <c r="BR257" s="305"/>
      <c r="BS257" s="305"/>
      <c r="BT257" s="305"/>
      <c r="BU257" s="305"/>
    </row>
    <row r="258" spans="2:73" s="116" customFormat="1" ht="27.75">
      <c r="B258" s="117" t="s">
        <v>255</v>
      </c>
      <c r="C258" s="114" t="s">
        <v>43</v>
      </c>
      <c r="D258" s="115">
        <v>200</v>
      </c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>
        <v>50</v>
      </c>
      <c r="V258" s="114"/>
      <c r="W258" s="114"/>
      <c r="X258" s="114"/>
      <c r="Y258" s="114"/>
      <c r="Z258" s="114"/>
      <c r="AA258" s="114"/>
      <c r="AB258" s="114"/>
      <c r="AC258" s="114"/>
      <c r="AD258" s="114">
        <v>15</v>
      </c>
      <c r="AE258" s="114"/>
      <c r="AF258" s="114"/>
      <c r="AG258" s="114"/>
      <c r="AH258" s="114">
        <v>8</v>
      </c>
      <c r="AI258" s="306"/>
      <c r="AJ258" s="305"/>
      <c r="AK258" s="305"/>
      <c r="AL258" s="305"/>
      <c r="AM258" s="305"/>
      <c r="AN258" s="305"/>
      <c r="AO258" s="305"/>
      <c r="AP258" s="305"/>
      <c r="AQ258" s="305"/>
      <c r="AR258" s="305"/>
      <c r="AS258" s="305"/>
      <c r="AT258" s="305"/>
      <c r="AU258" s="305"/>
      <c r="AV258" s="305"/>
      <c r="AW258" s="305"/>
      <c r="AX258" s="305"/>
      <c r="AY258" s="305"/>
      <c r="AZ258" s="305"/>
      <c r="BA258" s="305"/>
      <c r="BB258" s="305"/>
      <c r="BC258" s="305"/>
      <c r="BD258" s="305"/>
      <c r="BE258" s="305"/>
      <c r="BF258" s="305"/>
      <c r="BG258" s="305"/>
      <c r="BH258" s="305"/>
      <c r="BI258" s="305"/>
      <c r="BJ258" s="305"/>
      <c r="BK258" s="305"/>
      <c r="BL258" s="305"/>
      <c r="BM258" s="305"/>
      <c r="BN258" s="305"/>
      <c r="BO258" s="305"/>
      <c r="BP258" s="305"/>
      <c r="BQ258" s="305"/>
      <c r="BR258" s="305"/>
      <c r="BS258" s="305"/>
      <c r="BT258" s="305"/>
      <c r="BU258" s="305"/>
    </row>
    <row r="259" spans="2:73" s="116" customFormat="1" ht="27.75">
      <c r="B259" s="117"/>
      <c r="C259" s="114" t="s">
        <v>31</v>
      </c>
      <c r="D259" s="115">
        <v>30</v>
      </c>
      <c r="E259" s="114">
        <v>30</v>
      </c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306"/>
      <c r="AJ259" s="305"/>
      <c r="AK259" s="305"/>
      <c r="AL259" s="305"/>
      <c r="AM259" s="305"/>
      <c r="AN259" s="305"/>
      <c r="AO259" s="305"/>
      <c r="AP259" s="305"/>
      <c r="AQ259" s="305"/>
      <c r="AR259" s="305"/>
      <c r="AS259" s="305"/>
      <c r="AT259" s="305"/>
      <c r="AU259" s="305"/>
      <c r="AV259" s="305"/>
      <c r="AW259" s="305"/>
      <c r="AX259" s="305"/>
      <c r="AY259" s="305"/>
      <c r="AZ259" s="305"/>
      <c r="BA259" s="305"/>
      <c r="BB259" s="305"/>
      <c r="BC259" s="305"/>
      <c r="BD259" s="305"/>
      <c r="BE259" s="305"/>
      <c r="BF259" s="305"/>
      <c r="BG259" s="305"/>
      <c r="BH259" s="305"/>
      <c r="BI259" s="305"/>
      <c r="BJ259" s="305"/>
      <c r="BK259" s="305"/>
      <c r="BL259" s="305"/>
      <c r="BM259" s="305"/>
      <c r="BN259" s="305"/>
      <c r="BO259" s="305"/>
      <c r="BP259" s="305"/>
      <c r="BQ259" s="305"/>
      <c r="BR259" s="305"/>
      <c r="BS259" s="305"/>
      <c r="BT259" s="305"/>
      <c r="BU259" s="305"/>
    </row>
    <row r="260" spans="2:73" s="116" customFormat="1" ht="27.75">
      <c r="B260" s="117" t="s">
        <v>246</v>
      </c>
      <c r="C260" s="114" t="s">
        <v>137</v>
      </c>
      <c r="D260" s="115">
        <v>15</v>
      </c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>
        <v>15</v>
      </c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306"/>
      <c r="AJ260" s="305"/>
      <c r="AK260" s="305"/>
      <c r="AL260" s="305"/>
      <c r="AM260" s="305"/>
      <c r="AN260" s="305"/>
      <c r="AO260" s="305"/>
      <c r="AP260" s="305"/>
      <c r="AQ260" s="305"/>
      <c r="AR260" s="305"/>
      <c r="AS260" s="305"/>
      <c r="AT260" s="305"/>
      <c r="AU260" s="305"/>
      <c r="AV260" s="305"/>
      <c r="AW260" s="305"/>
      <c r="AX260" s="305"/>
      <c r="AY260" s="305"/>
      <c r="AZ260" s="305"/>
      <c r="BA260" s="305"/>
      <c r="BB260" s="305"/>
      <c r="BC260" s="305"/>
      <c r="BD260" s="305"/>
      <c r="BE260" s="305"/>
      <c r="BF260" s="305"/>
      <c r="BG260" s="305"/>
      <c r="BH260" s="305"/>
      <c r="BI260" s="305"/>
      <c r="BJ260" s="305"/>
      <c r="BK260" s="305"/>
      <c r="BL260" s="305"/>
      <c r="BM260" s="305"/>
      <c r="BN260" s="305"/>
      <c r="BO260" s="305"/>
      <c r="BP260" s="305"/>
      <c r="BQ260" s="305"/>
      <c r="BR260" s="305"/>
      <c r="BS260" s="305"/>
      <c r="BT260" s="305"/>
      <c r="BU260" s="305"/>
    </row>
    <row r="261" spans="2:73" s="116" customFormat="1" ht="27.75">
      <c r="B261" s="117"/>
      <c r="C261" s="114"/>
      <c r="D261" s="115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306"/>
      <c r="AJ261" s="305"/>
      <c r="AK261" s="305"/>
      <c r="AL261" s="305"/>
      <c r="AM261" s="305"/>
      <c r="AN261" s="305"/>
      <c r="AO261" s="305"/>
      <c r="AP261" s="305"/>
      <c r="AQ261" s="305"/>
      <c r="AR261" s="305"/>
      <c r="AS261" s="305"/>
      <c r="AT261" s="305"/>
      <c r="AU261" s="305"/>
      <c r="AV261" s="305"/>
      <c r="AW261" s="305"/>
      <c r="AX261" s="305"/>
      <c r="AY261" s="305"/>
      <c r="AZ261" s="305"/>
      <c r="BA261" s="305"/>
      <c r="BB261" s="305"/>
      <c r="BC261" s="305"/>
      <c r="BD261" s="305"/>
      <c r="BE261" s="305"/>
      <c r="BF261" s="305"/>
      <c r="BG261" s="305"/>
      <c r="BH261" s="305"/>
      <c r="BI261" s="305"/>
      <c r="BJ261" s="305"/>
      <c r="BK261" s="305"/>
      <c r="BL261" s="305"/>
      <c r="BM261" s="305"/>
      <c r="BN261" s="305"/>
      <c r="BO261" s="305"/>
      <c r="BP261" s="305"/>
      <c r="BQ261" s="305"/>
      <c r="BR261" s="305"/>
      <c r="BS261" s="305"/>
      <c r="BT261" s="305"/>
      <c r="BU261" s="305"/>
    </row>
    <row r="262" spans="2:73" s="116" customFormat="1" ht="27.75">
      <c r="B262" s="117"/>
      <c r="C262" s="114" t="s">
        <v>4</v>
      </c>
      <c r="D262" s="115">
        <v>200</v>
      </c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>
        <v>200</v>
      </c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306"/>
      <c r="AJ262" s="305"/>
      <c r="AK262" s="305"/>
      <c r="AL262" s="305"/>
      <c r="AM262" s="305"/>
      <c r="AN262" s="305"/>
      <c r="AO262" s="305"/>
      <c r="AP262" s="305"/>
      <c r="AQ262" s="305"/>
      <c r="AR262" s="305"/>
      <c r="AS262" s="305"/>
      <c r="AT262" s="305"/>
      <c r="AU262" s="305"/>
      <c r="AV262" s="305"/>
      <c r="AW262" s="305"/>
      <c r="AX262" s="305"/>
      <c r="AY262" s="305"/>
      <c r="AZ262" s="305"/>
      <c r="BA262" s="305"/>
      <c r="BB262" s="305"/>
      <c r="BC262" s="305"/>
      <c r="BD262" s="305"/>
      <c r="BE262" s="305"/>
      <c r="BF262" s="305"/>
      <c r="BG262" s="305"/>
      <c r="BH262" s="305"/>
      <c r="BI262" s="305"/>
      <c r="BJ262" s="305"/>
      <c r="BK262" s="305"/>
      <c r="BL262" s="305"/>
      <c r="BM262" s="305"/>
      <c r="BN262" s="305"/>
      <c r="BO262" s="305"/>
      <c r="BP262" s="305"/>
      <c r="BQ262" s="305"/>
      <c r="BR262" s="305"/>
      <c r="BS262" s="305"/>
      <c r="BT262" s="305"/>
      <c r="BU262" s="305"/>
    </row>
    <row r="263" spans="2:73" s="116" customFormat="1" ht="27.75">
      <c r="B263" s="117"/>
      <c r="C263" s="114" t="s">
        <v>140</v>
      </c>
      <c r="D263" s="115">
        <v>25</v>
      </c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>
        <v>25</v>
      </c>
      <c r="AF263" s="114"/>
      <c r="AG263" s="114"/>
      <c r="AH263" s="114"/>
      <c r="AI263" s="306"/>
      <c r="AJ263" s="305"/>
      <c r="AK263" s="305"/>
      <c r="AL263" s="305"/>
      <c r="AM263" s="305"/>
      <c r="AN263" s="305"/>
      <c r="AO263" s="305"/>
      <c r="AP263" s="305"/>
      <c r="AQ263" s="305"/>
      <c r="AR263" s="305"/>
      <c r="AS263" s="305"/>
      <c r="AT263" s="305"/>
      <c r="AU263" s="305"/>
      <c r="AV263" s="305"/>
      <c r="AW263" s="305"/>
      <c r="AX263" s="305"/>
      <c r="AY263" s="305"/>
      <c r="AZ263" s="305"/>
      <c r="BA263" s="305"/>
      <c r="BB263" s="305"/>
      <c r="BC263" s="305"/>
      <c r="BD263" s="305"/>
      <c r="BE263" s="305"/>
      <c r="BF263" s="305"/>
      <c r="BG263" s="305"/>
      <c r="BH263" s="305"/>
      <c r="BI263" s="305"/>
      <c r="BJ263" s="305"/>
      <c r="BK263" s="305"/>
      <c r="BL263" s="305"/>
      <c r="BM263" s="305"/>
      <c r="BN263" s="305"/>
      <c r="BO263" s="305"/>
      <c r="BP263" s="305"/>
      <c r="BQ263" s="305"/>
      <c r="BR263" s="305"/>
      <c r="BS263" s="305"/>
      <c r="BT263" s="305"/>
      <c r="BU263" s="305"/>
    </row>
    <row r="264" spans="2:73" s="116" customFormat="1" ht="27.75">
      <c r="B264" s="117" t="s">
        <v>235</v>
      </c>
      <c r="C264" s="114" t="s">
        <v>41</v>
      </c>
      <c r="D264" s="115">
        <v>150</v>
      </c>
      <c r="E264" s="114"/>
      <c r="F264" s="114"/>
      <c r="G264" s="114"/>
      <c r="H264" s="114"/>
      <c r="I264" s="114"/>
      <c r="J264" s="114"/>
      <c r="K264" s="114"/>
      <c r="L264" s="114"/>
      <c r="M264" s="114"/>
      <c r="N264" s="114">
        <v>150</v>
      </c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306"/>
      <c r="AJ264" s="305"/>
      <c r="AK264" s="305"/>
      <c r="AL264" s="305"/>
      <c r="AM264" s="305"/>
      <c r="AN264" s="305"/>
      <c r="AO264" s="305"/>
      <c r="AP264" s="305"/>
      <c r="AQ264" s="305"/>
      <c r="AR264" s="305"/>
      <c r="AS264" s="305"/>
      <c r="AT264" s="305"/>
      <c r="AU264" s="305"/>
      <c r="AV264" s="305"/>
      <c r="AW264" s="305"/>
      <c r="AX264" s="305"/>
      <c r="AY264" s="305"/>
      <c r="AZ264" s="305"/>
      <c r="BA264" s="305"/>
      <c r="BB264" s="305"/>
      <c r="BC264" s="305"/>
      <c r="BD264" s="305"/>
      <c r="BE264" s="305"/>
      <c r="BF264" s="305"/>
      <c r="BG264" s="305"/>
      <c r="BH264" s="305"/>
      <c r="BI264" s="305"/>
      <c r="BJ264" s="305"/>
      <c r="BK264" s="305"/>
      <c r="BL264" s="305"/>
      <c r="BM264" s="305"/>
      <c r="BN264" s="305"/>
      <c r="BO264" s="305"/>
      <c r="BP264" s="305"/>
      <c r="BQ264" s="305"/>
      <c r="BR264" s="305"/>
      <c r="BS264" s="305"/>
      <c r="BT264" s="305"/>
      <c r="BU264" s="305"/>
    </row>
    <row r="265" spans="2:73" s="116" customFormat="1" ht="27.75">
      <c r="B265" s="117"/>
      <c r="C265" s="114"/>
      <c r="D265" s="115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306"/>
      <c r="AJ265" s="305"/>
      <c r="AK265" s="305"/>
      <c r="AL265" s="305"/>
      <c r="AM265" s="305"/>
      <c r="AN265" s="305"/>
      <c r="AO265" s="305"/>
      <c r="AP265" s="305"/>
      <c r="AQ265" s="305"/>
      <c r="AR265" s="305"/>
      <c r="AS265" s="305"/>
      <c r="AT265" s="305"/>
      <c r="AU265" s="305"/>
      <c r="AV265" s="305"/>
      <c r="AW265" s="305"/>
      <c r="AX265" s="305"/>
      <c r="AY265" s="305"/>
      <c r="AZ265" s="305"/>
      <c r="BA265" s="305"/>
      <c r="BB265" s="305"/>
      <c r="BC265" s="305"/>
      <c r="BD265" s="305"/>
      <c r="BE265" s="305"/>
      <c r="BF265" s="305"/>
      <c r="BG265" s="305"/>
      <c r="BH265" s="305"/>
      <c r="BI265" s="305"/>
      <c r="BJ265" s="305"/>
      <c r="BK265" s="305"/>
      <c r="BL265" s="305"/>
      <c r="BM265" s="305"/>
      <c r="BN265" s="305"/>
      <c r="BO265" s="305"/>
      <c r="BP265" s="305"/>
      <c r="BQ265" s="305"/>
      <c r="BR265" s="305"/>
      <c r="BS265" s="305"/>
      <c r="BT265" s="305"/>
      <c r="BU265" s="305"/>
    </row>
    <row r="266" spans="2:73" s="116" customFormat="1" ht="27.75">
      <c r="B266" s="117" t="s">
        <v>474</v>
      </c>
      <c r="C266" s="114" t="s">
        <v>475</v>
      </c>
      <c r="D266" s="115">
        <v>100</v>
      </c>
      <c r="E266" s="114"/>
      <c r="F266" s="114"/>
      <c r="G266" s="114"/>
      <c r="H266" s="114"/>
      <c r="I266" s="114"/>
      <c r="J266" s="114"/>
      <c r="K266" s="114"/>
      <c r="L266" s="114">
        <v>135.4</v>
      </c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>
        <v>5</v>
      </c>
      <c r="AD266" s="114">
        <v>5</v>
      </c>
      <c r="AE266" s="114"/>
      <c r="AF266" s="114"/>
      <c r="AG266" s="114"/>
      <c r="AH266" s="114"/>
      <c r="AI266" s="114"/>
      <c r="AK266" s="116">
        <v>0.56000000000000005</v>
      </c>
      <c r="AM266" s="116">
        <v>0.15</v>
      </c>
    </row>
    <row r="267" spans="2:73" s="116" customFormat="1" ht="27.75">
      <c r="B267" s="117" t="s">
        <v>236</v>
      </c>
      <c r="C267" s="114" t="s">
        <v>362</v>
      </c>
      <c r="D267" s="115">
        <v>350</v>
      </c>
      <c r="E267" s="114"/>
      <c r="F267" s="114"/>
      <c r="G267" s="114"/>
      <c r="H267" s="114"/>
      <c r="I267" s="114"/>
      <c r="J267" s="114">
        <v>28</v>
      </c>
      <c r="K267" s="114">
        <v>87.5</v>
      </c>
      <c r="L267" s="114">
        <v>31.5</v>
      </c>
      <c r="M267" s="114"/>
      <c r="N267" s="114"/>
      <c r="O267" s="114"/>
      <c r="P267" s="114"/>
      <c r="Q267" s="114"/>
      <c r="R267" s="114"/>
      <c r="S267" s="114"/>
      <c r="T267" s="114"/>
      <c r="U267" s="114"/>
      <c r="V267" s="114">
        <v>7</v>
      </c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306"/>
      <c r="AJ267" s="305"/>
      <c r="AK267" s="305">
        <v>1.4</v>
      </c>
      <c r="AL267" s="305"/>
      <c r="AM267" s="305"/>
      <c r="AN267" s="305">
        <v>0.01</v>
      </c>
      <c r="AO267" s="305"/>
      <c r="AP267" s="305"/>
      <c r="AQ267" s="305"/>
      <c r="AR267" s="305"/>
      <c r="AS267" s="305"/>
      <c r="AT267" s="305"/>
      <c r="AU267" s="305"/>
      <c r="AV267" s="305"/>
      <c r="AW267" s="305"/>
      <c r="AX267" s="305"/>
      <c r="AY267" s="305"/>
      <c r="AZ267" s="305"/>
      <c r="BA267" s="305"/>
      <c r="BB267" s="305"/>
      <c r="BC267" s="305"/>
      <c r="BD267" s="305"/>
      <c r="BE267" s="305"/>
      <c r="BF267" s="305"/>
      <c r="BG267" s="305"/>
      <c r="BH267" s="305"/>
      <c r="BI267" s="305"/>
      <c r="BJ267" s="305"/>
      <c r="BK267" s="305"/>
      <c r="BL267" s="305"/>
      <c r="BM267" s="305"/>
      <c r="BN267" s="305"/>
      <c r="BO267" s="305"/>
      <c r="BP267" s="305"/>
      <c r="BQ267" s="305"/>
      <c r="BR267" s="305"/>
      <c r="BS267" s="305"/>
      <c r="BT267" s="305"/>
      <c r="BU267" s="305"/>
    </row>
    <row r="268" spans="2:73" s="116" customFormat="1" ht="27.75">
      <c r="B268" s="117" t="s">
        <v>397</v>
      </c>
      <c r="C268" s="114" t="s">
        <v>494</v>
      </c>
      <c r="D268" s="115">
        <v>100</v>
      </c>
      <c r="E268" s="114">
        <v>13.8</v>
      </c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>
        <v>111</v>
      </c>
      <c r="AB268" s="114"/>
      <c r="AC268" s="114">
        <v>6.3</v>
      </c>
      <c r="AD268" s="114"/>
      <c r="AE268" s="114"/>
      <c r="AF268" s="114"/>
      <c r="AG268" s="114"/>
      <c r="AH268" s="114"/>
      <c r="AI268" s="306"/>
      <c r="AJ268" s="305"/>
      <c r="AK268" s="305"/>
      <c r="AL268" s="305"/>
      <c r="AM268" s="305"/>
      <c r="AN268" s="305"/>
      <c r="AO268" s="305"/>
      <c r="AP268" s="305"/>
      <c r="AQ268" s="305"/>
      <c r="AR268" s="305"/>
      <c r="AS268" s="305"/>
      <c r="AT268" s="305"/>
      <c r="AU268" s="305"/>
      <c r="AV268" s="305"/>
      <c r="AW268" s="305"/>
      <c r="AX268" s="305"/>
      <c r="AY268" s="305"/>
      <c r="AZ268" s="305"/>
      <c r="BA268" s="305"/>
      <c r="BB268" s="305"/>
      <c r="BC268" s="305"/>
      <c r="BD268" s="305"/>
      <c r="BE268" s="305"/>
      <c r="BF268" s="305"/>
      <c r="BG268" s="305"/>
      <c r="BH268" s="305"/>
      <c r="BI268" s="305"/>
      <c r="BJ268" s="305"/>
      <c r="BK268" s="305"/>
      <c r="BL268" s="305"/>
      <c r="BM268" s="305"/>
      <c r="BN268" s="305"/>
      <c r="BO268" s="305"/>
      <c r="BP268" s="305"/>
      <c r="BQ268" s="305"/>
      <c r="BR268" s="305"/>
      <c r="BS268" s="305"/>
      <c r="BT268" s="305"/>
      <c r="BU268" s="305"/>
    </row>
    <row r="269" spans="2:73" s="116" customFormat="1" ht="27.75">
      <c r="B269" s="117" t="s">
        <v>251</v>
      </c>
      <c r="C269" s="114" t="s">
        <v>282</v>
      </c>
      <c r="D269" s="115">
        <v>180</v>
      </c>
      <c r="E269" s="114"/>
      <c r="F269" s="114"/>
      <c r="G269" s="114"/>
      <c r="H269" s="114"/>
      <c r="I269" s="114">
        <v>38.75</v>
      </c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>
        <v>6.3</v>
      </c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306"/>
      <c r="AJ269" s="305"/>
      <c r="AK269" s="305">
        <v>1.8</v>
      </c>
      <c r="AL269" s="305"/>
      <c r="AM269" s="305"/>
      <c r="AN269" s="305"/>
      <c r="AO269" s="305"/>
      <c r="AP269" s="305"/>
      <c r="AQ269" s="305"/>
      <c r="AR269" s="305"/>
      <c r="AS269" s="305"/>
      <c r="AT269" s="305"/>
      <c r="AU269" s="305"/>
      <c r="AV269" s="305"/>
      <c r="AW269" s="305"/>
      <c r="AX269" s="305"/>
      <c r="AY269" s="305"/>
      <c r="AZ269" s="305"/>
      <c r="BA269" s="305"/>
      <c r="BB269" s="305"/>
      <c r="BC269" s="305"/>
      <c r="BD269" s="305"/>
      <c r="BE269" s="305"/>
      <c r="BF269" s="305"/>
      <c r="BG269" s="305"/>
      <c r="BH269" s="305"/>
      <c r="BI269" s="305"/>
      <c r="BJ269" s="305"/>
      <c r="BK269" s="305"/>
      <c r="BL269" s="305"/>
      <c r="BM269" s="305"/>
      <c r="BN269" s="305"/>
      <c r="BO269" s="305"/>
      <c r="BP269" s="305"/>
      <c r="BQ269" s="305"/>
      <c r="BR269" s="305"/>
      <c r="BS269" s="305"/>
      <c r="BT269" s="305"/>
      <c r="BU269" s="305"/>
    </row>
    <row r="270" spans="2:73" s="116" customFormat="1" ht="27.75">
      <c r="B270" s="117" t="s">
        <v>265</v>
      </c>
      <c r="C270" s="114" t="s">
        <v>266</v>
      </c>
      <c r="D270" s="115">
        <v>200</v>
      </c>
      <c r="E270" s="114"/>
      <c r="F270" s="114"/>
      <c r="G270" s="114"/>
      <c r="H270" s="114"/>
      <c r="I270" s="114"/>
      <c r="J270" s="114"/>
      <c r="K270" s="114"/>
      <c r="L270" s="114"/>
      <c r="M270" s="114"/>
      <c r="N270" s="114">
        <v>40</v>
      </c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>
        <v>20</v>
      </c>
      <c r="AE270" s="114"/>
      <c r="AF270" s="114"/>
      <c r="AG270" s="114"/>
      <c r="AH270" s="114"/>
      <c r="AI270" s="306"/>
      <c r="AJ270" s="305"/>
      <c r="AK270" s="305"/>
      <c r="AL270" s="305"/>
      <c r="AM270" s="305"/>
      <c r="AN270" s="305"/>
      <c r="AO270" s="305"/>
      <c r="AP270" s="305"/>
      <c r="AQ270" s="305"/>
      <c r="AR270" s="305"/>
      <c r="AS270" s="305"/>
      <c r="AT270" s="305"/>
      <c r="AU270" s="305"/>
      <c r="AV270" s="305"/>
      <c r="AW270" s="305"/>
      <c r="AX270" s="305"/>
      <c r="AY270" s="305"/>
      <c r="AZ270" s="305"/>
      <c r="BA270" s="305"/>
      <c r="BB270" s="305"/>
      <c r="BC270" s="305"/>
      <c r="BD270" s="305"/>
      <c r="BE270" s="305"/>
      <c r="BF270" s="305"/>
      <c r="BG270" s="305"/>
      <c r="BH270" s="305"/>
      <c r="BI270" s="305"/>
      <c r="BJ270" s="305"/>
      <c r="BK270" s="305"/>
      <c r="BL270" s="305"/>
      <c r="BM270" s="305"/>
      <c r="BN270" s="305"/>
      <c r="BO270" s="305"/>
      <c r="BP270" s="305"/>
      <c r="BQ270" s="305"/>
      <c r="BR270" s="305"/>
      <c r="BS270" s="305"/>
      <c r="BT270" s="305"/>
      <c r="BU270" s="305"/>
    </row>
    <row r="271" spans="2:73" s="116" customFormat="1" ht="27.75">
      <c r="B271" s="117"/>
      <c r="C271" s="118" t="s">
        <v>39</v>
      </c>
      <c r="D271" s="115">
        <v>70</v>
      </c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306"/>
      <c r="AJ271" s="305"/>
      <c r="AK271" s="305"/>
      <c r="AL271" s="305"/>
      <c r="AM271" s="305"/>
      <c r="AN271" s="305"/>
      <c r="AO271" s="305"/>
      <c r="AP271" s="305"/>
      <c r="AQ271" s="305"/>
      <c r="AR271" s="305"/>
      <c r="AS271" s="305"/>
      <c r="AT271" s="305"/>
      <c r="AU271" s="305"/>
      <c r="AV271" s="305"/>
      <c r="AW271" s="305"/>
      <c r="AX271" s="305"/>
      <c r="AY271" s="305"/>
      <c r="AZ271" s="305"/>
      <c r="BA271" s="305"/>
      <c r="BB271" s="305"/>
      <c r="BC271" s="305"/>
      <c r="BD271" s="305"/>
      <c r="BE271" s="305"/>
      <c r="BF271" s="305"/>
      <c r="BG271" s="305"/>
      <c r="BH271" s="305"/>
      <c r="BI271" s="305"/>
      <c r="BJ271" s="305"/>
      <c r="BK271" s="305"/>
      <c r="BL271" s="305"/>
      <c r="BM271" s="305"/>
      <c r="BN271" s="305"/>
      <c r="BO271" s="305"/>
      <c r="BP271" s="305"/>
      <c r="BQ271" s="305"/>
      <c r="BR271" s="305"/>
      <c r="BS271" s="305"/>
      <c r="BT271" s="305"/>
      <c r="BU271" s="305"/>
    </row>
    <row r="272" spans="2:73" s="116" customFormat="1" ht="27.75">
      <c r="B272" s="117"/>
      <c r="C272" s="118"/>
      <c r="D272" s="115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306"/>
      <c r="AJ272" s="305"/>
      <c r="AK272" s="305"/>
      <c r="AL272" s="305"/>
      <c r="AM272" s="305"/>
      <c r="AN272" s="305"/>
      <c r="AO272" s="305"/>
      <c r="AP272" s="305"/>
      <c r="AQ272" s="305"/>
      <c r="AR272" s="305"/>
      <c r="AS272" s="305"/>
      <c r="AT272" s="305"/>
      <c r="AU272" s="305"/>
      <c r="AV272" s="305"/>
      <c r="AW272" s="305"/>
      <c r="AX272" s="305"/>
      <c r="AY272" s="305"/>
      <c r="AZ272" s="305"/>
      <c r="BA272" s="305"/>
      <c r="BB272" s="305"/>
      <c r="BC272" s="305"/>
      <c r="BD272" s="305"/>
      <c r="BE272" s="305"/>
      <c r="BF272" s="305"/>
      <c r="BG272" s="305"/>
      <c r="BH272" s="305"/>
      <c r="BI272" s="305"/>
      <c r="BJ272" s="305"/>
      <c r="BK272" s="305"/>
      <c r="BL272" s="305"/>
      <c r="BM272" s="305"/>
      <c r="BN272" s="305"/>
      <c r="BO272" s="305"/>
      <c r="BP272" s="305"/>
      <c r="BQ272" s="305"/>
      <c r="BR272" s="305"/>
      <c r="BS272" s="305"/>
      <c r="BT272" s="305"/>
      <c r="BU272" s="305"/>
    </row>
    <row r="273" spans="2:73" s="116" customFormat="1" ht="27.75">
      <c r="B273" s="117"/>
      <c r="C273" s="118"/>
      <c r="D273" s="115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</row>
    <row r="274" spans="2:73" s="116" customFormat="1" ht="27.75">
      <c r="B274" s="114" t="s">
        <v>388</v>
      </c>
      <c r="C274" s="114" t="s">
        <v>400</v>
      </c>
      <c r="D274" s="115">
        <v>200</v>
      </c>
      <c r="E274" s="114"/>
      <c r="F274" s="114">
        <v>8</v>
      </c>
      <c r="G274" s="114"/>
      <c r="H274" s="114"/>
      <c r="I274" s="114"/>
      <c r="J274" s="114"/>
      <c r="K274" s="114">
        <v>164</v>
      </c>
      <c r="L274" s="114">
        <v>8</v>
      </c>
      <c r="M274" s="114"/>
      <c r="N274" s="114"/>
      <c r="O274" s="114"/>
      <c r="P274" s="114"/>
      <c r="Q274" s="114"/>
      <c r="R274" s="114">
        <v>60</v>
      </c>
      <c r="S274" s="114"/>
      <c r="T274" s="114"/>
      <c r="U274" s="114"/>
      <c r="V274" s="114"/>
      <c r="W274" s="114"/>
      <c r="X274" s="114"/>
      <c r="Y274" s="114">
        <v>10.7</v>
      </c>
      <c r="Z274" s="114">
        <v>9.3000000000000007</v>
      </c>
      <c r="AA274" s="114"/>
      <c r="AB274" s="114"/>
      <c r="AC274" s="114">
        <v>6.7</v>
      </c>
      <c r="AD274" s="114"/>
      <c r="AE274" s="114"/>
      <c r="AF274" s="114"/>
      <c r="AG274" s="114"/>
      <c r="AH274" s="114"/>
      <c r="AI274" s="306"/>
      <c r="AJ274" s="305"/>
      <c r="AK274" s="305">
        <v>1.3</v>
      </c>
      <c r="AL274" s="305"/>
      <c r="AM274" s="305"/>
      <c r="AN274" s="305"/>
      <c r="AO274" s="305"/>
      <c r="AP274" s="305"/>
      <c r="AQ274" s="305"/>
      <c r="AR274" s="305"/>
      <c r="AS274" s="305"/>
      <c r="AT274" s="305"/>
      <c r="AU274" s="305"/>
      <c r="AV274" s="305"/>
      <c r="AW274" s="305"/>
      <c r="AX274" s="305"/>
      <c r="AY274" s="305"/>
      <c r="AZ274" s="305"/>
      <c r="BA274" s="305"/>
      <c r="BB274" s="305"/>
      <c r="BC274" s="305"/>
      <c r="BD274" s="305"/>
      <c r="BE274" s="305"/>
      <c r="BF274" s="305"/>
      <c r="BG274" s="305"/>
      <c r="BH274" s="305"/>
      <c r="BI274" s="305"/>
      <c r="BJ274" s="305"/>
      <c r="BK274" s="305"/>
      <c r="BL274" s="305"/>
      <c r="BM274" s="305"/>
      <c r="BN274" s="305"/>
      <c r="BO274" s="305"/>
      <c r="BP274" s="305"/>
      <c r="BQ274" s="305"/>
      <c r="BR274" s="305"/>
      <c r="BS274" s="305"/>
      <c r="BT274" s="305"/>
      <c r="BU274" s="305"/>
    </row>
    <row r="275" spans="2:73" s="116" customFormat="1" ht="27.75">
      <c r="B275" s="114"/>
      <c r="C275" s="114" t="s">
        <v>404</v>
      </c>
      <c r="D275" s="115">
        <v>7</v>
      </c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>
        <v>7</v>
      </c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306"/>
      <c r="AJ275" s="305"/>
      <c r="AK275" s="305"/>
      <c r="AL275" s="305"/>
      <c r="AM275" s="305"/>
      <c r="AN275" s="305"/>
      <c r="AO275" s="305"/>
      <c r="AP275" s="305"/>
      <c r="AQ275" s="305"/>
      <c r="AR275" s="305"/>
      <c r="AS275" s="305"/>
      <c r="AT275" s="305"/>
      <c r="AU275" s="305"/>
      <c r="AV275" s="305"/>
      <c r="AW275" s="305"/>
      <c r="AX275" s="305"/>
      <c r="AY275" s="305"/>
      <c r="AZ275" s="305"/>
      <c r="BA275" s="305"/>
      <c r="BB275" s="305"/>
      <c r="BC275" s="305"/>
      <c r="BD275" s="305"/>
      <c r="BE275" s="305"/>
      <c r="BF275" s="305"/>
      <c r="BG275" s="305"/>
      <c r="BH275" s="305"/>
      <c r="BI275" s="305"/>
      <c r="BJ275" s="305"/>
      <c r="BK275" s="305"/>
      <c r="BL275" s="305"/>
      <c r="BM275" s="305"/>
      <c r="BN275" s="305"/>
      <c r="BO275" s="305"/>
      <c r="BP275" s="305"/>
      <c r="BQ275" s="305"/>
      <c r="BR275" s="305"/>
      <c r="BS275" s="305"/>
      <c r="BT275" s="305"/>
      <c r="BU275" s="305"/>
    </row>
    <row r="276" spans="2:73" s="116" customFormat="1" ht="27.75">
      <c r="B276" s="117" t="s">
        <v>444</v>
      </c>
      <c r="C276" s="114" t="s">
        <v>445</v>
      </c>
      <c r="D276" s="115" t="s">
        <v>446</v>
      </c>
      <c r="E276" s="114"/>
      <c r="F276" s="114"/>
      <c r="G276" s="114"/>
      <c r="H276" s="114"/>
      <c r="I276" s="114"/>
      <c r="J276" s="114"/>
      <c r="K276" s="114"/>
      <c r="L276" s="114"/>
      <c r="M276" s="114"/>
      <c r="N276" s="114">
        <v>7</v>
      </c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>
        <v>13</v>
      </c>
      <c r="AE276" s="114"/>
      <c r="AF276" s="114"/>
      <c r="AG276" s="114">
        <v>1</v>
      </c>
      <c r="AH276" s="114"/>
      <c r="AI276" s="306"/>
      <c r="AJ276" s="305"/>
      <c r="AK276" s="305"/>
      <c r="AL276" s="305"/>
      <c r="AM276" s="305"/>
      <c r="AN276" s="305"/>
      <c r="AO276" s="305"/>
      <c r="AP276" s="305"/>
      <c r="AQ276" s="305"/>
      <c r="AR276" s="305"/>
      <c r="AS276" s="305"/>
      <c r="AT276" s="305"/>
      <c r="AU276" s="305"/>
      <c r="AV276" s="305"/>
      <c r="AW276" s="305"/>
      <c r="AX276" s="305"/>
      <c r="AY276" s="305"/>
      <c r="AZ276" s="305"/>
      <c r="BA276" s="305"/>
      <c r="BB276" s="305"/>
      <c r="BC276" s="305"/>
      <c r="BD276" s="305"/>
      <c r="BE276" s="305"/>
      <c r="BF276" s="305"/>
      <c r="BG276" s="305"/>
      <c r="BH276" s="305"/>
      <c r="BI276" s="305"/>
      <c r="BJ276" s="305"/>
      <c r="BK276" s="305"/>
      <c r="BL276" s="305"/>
      <c r="BM276" s="305"/>
      <c r="BN276" s="305"/>
      <c r="BO276" s="305"/>
      <c r="BP276" s="305"/>
      <c r="BQ276" s="305"/>
      <c r="BR276" s="305"/>
      <c r="BS276" s="305"/>
      <c r="BT276" s="305"/>
      <c r="BU276" s="305"/>
    </row>
    <row r="277" spans="2:73" s="116" customFormat="1" ht="27.75">
      <c r="B277" s="117"/>
      <c r="C277" s="114" t="s">
        <v>31</v>
      </c>
      <c r="D277" s="115">
        <v>30</v>
      </c>
      <c r="E277" s="114">
        <v>30</v>
      </c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306"/>
      <c r="AJ277" s="305"/>
      <c r="AK277" s="305"/>
      <c r="AL277" s="305"/>
      <c r="AM277" s="305"/>
      <c r="AN277" s="305"/>
      <c r="AO277" s="305"/>
      <c r="AP277" s="305"/>
      <c r="AQ277" s="305"/>
      <c r="AR277" s="305"/>
      <c r="AS277" s="305"/>
      <c r="AT277" s="305"/>
      <c r="AU277" s="305"/>
      <c r="AV277" s="305"/>
      <c r="AW277" s="305"/>
      <c r="AX277" s="305"/>
      <c r="AY277" s="305"/>
      <c r="AZ277" s="305"/>
      <c r="BA277" s="305"/>
      <c r="BB277" s="305"/>
      <c r="BC277" s="305"/>
      <c r="BD277" s="305"/>
      <c r="BE277" s="305"/>
      <c r="BF277" s="305"/>
      <c r="BG277" s="305"/>
      <c r="BH277" s="305"/>
      <c r="BI277" s="305"/>
      <c r="BJ277" s="305"/>
      <c r="BK277" s="305"/>
      <c r="BL277" s="305"/>
      <c r="BM277" s="305"/>
      <c r="BN277" s="305"/>
      <c r="BO277" s="305"/>
      <c r="BP277" s="305"/>
      <c r="BQ277" s="305"/>
      <c r="BR277" s="305"/>
      <c r="BS277" s="305"/>
      <c r="BT277" s="305"/>
      <c r="BU277" s="305"/>
    </row>
    <row r="278" spans="2:73" s="116" customFormat="1" ht="27.75">
      <c r="B278" s="117"/>
      <c r="C278" s="118" t="s">
        <v>39</v>
      </c>
      <c r="D278" s="115">
        <v>30</v>
      </c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306"/>
      <c r="AJ278" s="305"/>
      <c r="AK278" s="305"/>
      <c r="AL278" s="305"/>
      <c r="AM278" s="305"/>
      <c r="AN278" s="305"/>
      <c r="AO278" s="305"/>
      <c r="AP278" s="305"/>
      <c r="AQ278" s="305"/>
      <c r="AR278" s="305"/>
      <c r="AS278" s="305"/>
      <c r="AT278" s="305"/>
      <c r="AU278" s="305"/>
      <c r="AV278" s="305"/>
      <c r="AW278" s="305"/>
      <c r="AX278" s="305"/>
      <c r="AY278" s="305"/>
      <c r="AZ278" s="305"/>
      <c r="BA278" s="305"/>
      <c r="BB278" s="305"/>
      <c r="BC278" s="305"/>
      <c r="BD278" s="305"/>
      <c r="BE278" s="305"/>
      <c r="BF278" s="305"/>
      <c r="BG278" s="305"/>
      <c r="BH278" s="305"/>
      <c r="BI278" s="305"/>
      <c r="BJ278" s="305"/>
      <c r="BK278" s="305"/>
      <c r="BL278" s="305"/>
      <c r="BM278" s="305"/>
      <c r="BN278" s="305"/>
      <c r="BO278" s="305"/>
      <c r="BP278" s="305"/>
      <c r="BQ278" s="305"/>
      <c r="BR278" s="305"/>
      <c r="BS278" s="305"/>
      <c r="BT278" s="305"/>
      <c r="BU278" s="305"/>
    </row>
    <row r="279" spans="2:73" s="116" customFormat="1" ht="27.75">
      <c r="B279" s="117"/>
      <c r="C279" s="114"/>
      <c r="D279" s="115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306"/>
      <c r="AJ279" s="305"/>
      <c r="AK279" s="305"/>
      <c r="AL279" s="305"/>
      <c r="AM279" s="305"/>
      <c r="AN279" s="305"/>
      <c r="AO279" s="305"/>
      <c r="AP279" s="305"/>
      <c r="AQ279" s="305"/>
      <c r="AR279" s="305"/>
      <c r="AS279" s="305"/>
      <c r="AT279" s="305"/>
      <c r="AU279" s="305"/>
      <c r="AV279" s="305"/>
      <c r="AW279" s="305"/>
      <c r="AX279" s="305"/>
      <c r="AY279" s="305"/>
      <c r="AZ279" s="305"/>
      <c r="BA279" s="305"/>
      <c r="BB279" s="305"/>
      <c r="BC279" s="305"/>
      <c r="BD279" s="305"/>
      <c r="BE279" s="305"/>
      <c r="BF279" s="305"/>
      <c r="BG279" s="305"/>
      <c r="BH279" s="305"/>
      <c r="BI279" s="305"/>
      <c r="BJ279" s="305"/>
      <c r="BK279" s="305"/>
      <c r="BL279" s="305"/>
      <c r="BM279" s="305"/>
      <c r="BN279" s="305"/>
      <c r="BO279" s="305"/>
      <c r="BP279" s="305"/>
      <c r="BQ279" s="305"/>
      <c r="BR279" s="305"/>
      <c r="BS279" s="305"/>
      <c r="BT279" s="305"/>
      <c r="BU279" s="305"/>
    </row>
    <row r="280" spans="2:73" s="116" customFormat="1" ht="27.75">
      <c r="B280" s="117" t="s">
        <v>234</v>
      </c>
      <c r="C280" s="114" t="s">
        <v>48</v>
      </c>
      <c r="D280" s="115">
        <v>180</v>
      </c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>
        <v>180</v>
      </c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306"/>
      <c r="AJ280" s="305"/>
      <c r="AK280" s="305"/>
      <c r="AL280" s="305"/>
      <c r="AM280" s="305"/>
      <c r="AN280" s="305"/>
      <c r="AO280" s="305"/>
      <c r="AP280" s="305"/>
      <c r="AQ280" s="305"/>
      <c r="AR280" s="305"/>
      <c r="AS280" s="305"/>
      <c r="AT280" s="305"/>
      <c r="AU280" s="305"/>
      <c r="AV280" s="305"/>
      <c r="AW280" s="305"/>
      <c r="AX280" s="305"/>
      <c r="AY280" s="305"/>
      <c r="AZ280" s="305"/>
      <c r="BA280" s="305"/>
      <c r="BB280" s="305"/>
      <c r="BC280" s="305"/>
      <c r="BD280" s="305"/>
      <c r="BE280" s="305"/>
      <c r="BF280" s="305"/>
      <c r="BG280" s="305"/>
      <c r="BH280" s="305"/>
      <c r="BI280" s="305"/>
      <c r="BJ280" s="305"/>
      <c r="BK280" s="305"/>
      <c r="BL280" s="305"/>
      <c r="BM280" s="305"/>
      <c r="BN280" s="305"/>
      <c r="BO280" s="305"/>
      <c r="BP280" s="305"/>
      <c r="BQ280" s="305"/>
      <c r="BR280" s="305"/>
      <c r="BS280" s="305"/>
      <c r="BT280" s="305"/>
      <c r="BU280" s="305"/>
    </row>
    <row r="281" spans="2:73" s="116" customFormat="1" ht="27.75">
      <c r="B281" s="117"/>
      <c r="C281" s="114" t="s">
        <v>31</v>
      </c>
      <c r="D281" s="115">
        <v>40</v>
      </c>
      <c r="E281" s="114">
        <v>40</v>
      </c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306"/>
      <c r="AJ281" s="305"/>
      <c r="AK281" s="305"/>
      <c r="AL281" s="305"/>
      <c r="AM281" s="305"/>
      <c r="AN281" s="305"/>
      <c r="AO281" s="305"/>
      <c r="AP281" s="305"/>
      <c r="AQ281" s="305"/>
      <c r="AR281" s="305"/>
      <c r="AS281" s="305"/>
      <c r="AT281" s="305"/>
      <c r="AU281" s="305"/>
      <c r="AV281" s="305"/>
      <c r="AW281" s="305"/>
      <c r="AX281" s="305"/>
      <c r="AY281" s="305"/>
      <c r="AZ281" s="305"/>
      <c r="BA281" s="305"/>
      <c r="BB281" s="305"/>
      <c r="BC281" s="305"/>
      <c r="BD281" s="305"/>
      <c r="BE281" s="305"/>
      <c r="BF281" s="305"/>
      <c r="BG281" s="305"/>
      <c r="BH281" s="305"/>
      <c r="BI281" s="305"/>
      <c r="BJ281" s="305"/>
      <c r="BK281" s="305"/>
      <c r="BL281" s="305"/>
      <c r="BM281" s="305"/>
      <c r="BN281" s="305"/>
      <c r="BO281" s="305"/>
      <c r="BP281" s="305"/>
      <c r="BQ281" s="305"/>
      <c r="BR281" s="305"/>
      <c r="BS281" s="305"/>
      <c r="BT281" s="305"/>
      <c r="BU281" s="305"/>
    </row>
    <row r="282" spans="2:73" s="116" customFormat="1" ht="27.75">
      <c r="B282" s="117"/>
      <c r="C282" s="114" t="s">
        <v>35</v>
      </c>
      <c r="D282" s="115">
        <v>10</v>
      </c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306"/>
      <c r="AJ282" s="305"/>
      <c r="AK282" s="305"/>
      <c r="AL282" s="305"/>
      <c r="AM282" s="305"/>
      <c r="AN282" s="305"/>
      <c r="AO282" s="305"/>
      <c r="AP282" s="305"/>
      <c r="AQ282" s="305"/>
      <c r="AR282" s="305"/>
      <c r="AS282" s="305"/>
      <c r="AT282" s="305"/>
      <c r="AU282" s="305"/>
      <c r="AV282" s="305"/>
      <c r="AW282" s="305"/>
      <c r="AX282" s="305"/>
      <c r="AY282" s="305"/>
      <c r="AZ282" s="305"/>
      <c r="BA282" s="305"/>
      <c r="BB282" s="305"/>
      <c r="BC282" s="305"/>
      <c r="BD282" s="305"/>
      <c r="BE282" s="305"/>
      <c r="BF282" s="305"/>
      <c r="BG282" s="305"/>
      <c r="BH282" s="305"/>
      <c r="BI282" s="305"/>
      <c r="BJ282" s="305"/>
      <c r="BK282" s="305"/>
      <c r="BL282" s="305"/>
      <c r="BM282" s="305"/>
      <c r="BN282" s="305"/>
      <c r="BO282" s="305"/>
      <c r="BP282" s="305"/>
      <c r="BQ282" s="305"/>
      <c r="BR282" s="305"/>
      <c r="BS282" s="305"/>
      <c r="BT282" s="305"/>
      <c r="BU282" s="305"/>
    </row>
    <row r="283" spans="2:73" ht="26.25">
      <c r="B283" s="110"/>
      <c r="C283" s="120" t="s">
        <v>138</v>
      </c>
      <c r="D283" s="121">
        <f>D271+D278</f>
        <v>100</v>
      </c>
      <c r="E283" s="121">
        <f t="shared" ref="E283:AI283" si="8">SUM(E257:E282)</f>
        <v>113.8</v>
      </c>
      <c r="F283" s="121">
        <f t="shared" si="8"/>
        <v>27.8</v>
      </c>
      <c r="G283" s="121">
        <f t="shared" si="8"/>
        <v>0</v>
      </c>
      <c r="H283" s="121">
        <f t="shared" si="8"/>
        <v>0</v>
      </c>
      <c r="I283" s="121">
        <f t="shared" si="8"/>
        <v>38.75</v>
      </c>
      <c r="J283" s="121">
        <f t="shared" si="8"/>
        <v>28</v>
      </c>
      <c r="K283" s="121">
        <f t="shared" si="8"/>
        <v>251.5</v>
      </c>
      <c r="L283" s="121">
        <f t="shared" si="8"/>
        <v>174.9</v>
      </c>
      <c r="M283" s="121">
        <f t="shared" si="8"/>
        <v>0</v>
      </c>
      <c r="N283" s="121">
        <f t="shared" si="8"/>
        <v>197</v>
      </c>
      <c r="O283" s="121">
        <f t="shared" si="8"/>
        <v>0</v>
      </c>
      <c r="P283" s="121">
        <f t="shared" si="8"/>
        <v>200</v>
      </c>
      <c r="Q283" s="121">
        <f t="shared" si="8"/>
        <v>0</v>
      </c>
      <c r="R283" s="121">
        <f t="shared" si="8"/>
        <v>60</v>
      </c>
      <c r="S283" s="121">
        <f t="shared" si="8"/>
        <v>0</v>
      </c>
      <c r="T283" s="121">
        <f t="shared" si="8"/>
        <v>0</v>
      </c>
      <c r="U283" s="121">
        <f t="shared" si="8"/>
        <v>230</v>
      </c>
      <c r="V283" s="121">
        <f t="shared" si="8"/>
        <v>35.299999999999997</v>
      </c>
      <c r="W283" s="121">
        <f t="shared" si="8"/>
        <v>140.4</v>
      </c>
      <c r="X283" s="121">
        <f t="shared" si="8"/>
        <v>0</v>
      </c>
      <c r="Y283" s="121">
        <f t="shared" si="8"/>
        <v>10.7</v>
      </c>
      <c r="Z283" s="121">
        <f t="shared" si="8"/>
        <v>19.560000000000002</v>
      </c>
      <c r="AA283" s="121">
        <f t="shared" si="8"/>
        <v>111</v>
      </c>
      <c r="AB283" s="121">
        <f t="shared" si="8"/>
        <v>0</v>
      </c>
      <c r="AC283" s="121">
        <f t="shared" si="8"/>
        <v>18</v>
      </c>
      <c r="AD283" s="121">
        <f t="shared" si="8"/>
        <v>81.260000000000005</v>
      </c>
      <c r="AE283" s="121">
        <f t="shared" si="8"/>
        <v>25</v>
      </c>
      <c r="AF283" s="121">
        <f t="shared" si="8"/>
        <v>0</v>
      </c>
      <c r="AG283" s="121">
        <f t="shared" si="8"/>
        <v>1</v>
      </c>
      <c r="AH283" s="121">
        <f t="shared" si="8"/>
        <v>8</v>
      </c>
      <c r="AI283" s="317">
        <f t="shared" si="8"/>
        <v>0</v>
      </c>
    </row>
    <row r="284" spans="2:73" ht="26.25"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</row>
    <row r="285" spans="2:73" ht="26.25">
      <c r="B285" s="105"/>
      <c r="C285" s="105"/>
      <c r="D285" s="105"/>
      <c r="E285" s="105"/>
      <c r="F285" s="105" t="s">
        <v>297</v>
      </c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</row>
    <row r="286" spans="2:73" ht="26.25">
      <c r="B286" s="110" t="s">
        <v>73</v>
      </c>
      <c r="C286" s="110" t="s">
        <v>74</v>
      </c>
      <c r="D286" s="110" t="s">
        <v>75</v>
      </c>
      <c r="E286" s="110"/>
      <c r="F286" s="110"/>
      <c r="G286" s="110" t="s">
        <v>76</v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316"/>
    </row>
    <row r="287" spans="2:73" ht="26.25">
      <c r="B287" s="111" t="s">
        <v>77</v>
      </c>
      <c r="C287" s="112" t="s">
        <v>78</v>
      </c>
      <c r="D287" s="110" t="s">
        <v>79</v>
      </c>
      <c r="E287" s="110" t="s">
        <v>80</v>
      </c>
      <c r="F287" s="110" t="s">
        <v>81</v>
      </c>
      <c r="G287" s="110" t="s">
        <v>82</v>
      </c>
      <c r="H287" s="110" t="s">
        <v>83</v>
      </c>
      <c r="I287" s="110" t="s">
        <v>84</v>
      </c>
      <c r="J287" s="110" t="s">
        <v>85</v>
      </c>
      <c r="K287" s="110" t="s">
        <v>86</v>
      </c>
      <c r="L287" s="110" t="s">
        <v>87</v>
      </c>
      <c r="M287" s="110" t="s">
        <v>88</v>
      </c>
      <c r="N287" s="110" t="s">
        <v>41</v>
      </c>
      <c r="O287" s="110" t="s">
        <v>89</v>
      </c>
      <c r="P287" s="110" t="s">
        <v>90</v>
      </c>
      <c r="Q287" s="110" t="s">
        <v>91</v>
      </c>
      <c r="R287" s="110" t="s">
        <v>92</v>
      </c>
      <c r="S287" s="110" t="s">
        <v>93</v>
      </c>
      <c r="T287" s="110" t="s">
        <v>94</v>
      </c>
      <c r="U287" s="110" t="s">
        <v>95</v>
      </c>
      <c r="V287" s="110" t="s">
        <v>96</v>
      </c>
      <c r="W287" s="110" t="s">
        <v>97</v>
      </c>
      <c r="X287" s="110" t="s">
        <v>98</v>
      </c>
      <c r="Y287" s="110" t="s">
        <v>99</v>
      </c>
      <c r="Z287" s="110" t="s">
        <v>100</v>
      </c>
      <c r="AA287" s="110" t="s">
        <v>101</v>
      </c>
      <c r="AB287" s="110" t="s">
        <v>102</v>
      </c>
      <c r="AC287" s="110" t="s">
        <v>103</v>
      </c>
      <c r="AD287" s="110" t="s">
        <v>104</v>
      </c>
      <c r="AE287" s="110" t="s">
        <v>136</v>
      </c>
      <c r="AF287" s="110" t="s">
        <v>105</v>
      </c>
      <c r="AG287" s="110" t="s">
        <v>106</v>
      </c>
      <c r="AH287" s="110" t="s">
        <v>107</v>
      </c>
      <c r="AI287" s="316" t="s">
        <v>108</v>
      </c>
    </row>
    <row r="288" spans="2:73" s="116" customFormat="1" ht="27.75">
      <c r="B288" s="117" t="s">
        <v>252</v>
      </c>
      <c r="C288" s="114" t="s">
        <v>267</v>
      </c>
      <c r="D288" s="115">
        <v>150</v>
      </c>
      <c r="E288" s="114"/>
      <c r="F288" s="114"/>
      <c r="G288" s="114"/>
      <c r="H288" s="114"/>
      <c r="I288" s="114">
        <v>31.5</v>
      </c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>
        <v>69.83</v>
      </c>
      <c r="V288" s="114">
        <v>3.75</v>
      </c>
      <c r="W288" s="114"/>
      <c r="X288" s="114"/>
      <c r="Y288" s="114"/>
      <c r="Z288" s="114"/>
      <c r="AA288" s="114"/>
      <c r="AB288" s="114"/>
      <c r="AC288" s="114"/>
      <c r="AD288" s="114">
        <v>3.75</v>
      </c>
      <c r="AE288" s="114"/>
      <c r="AF288" s="114"/>
      <c r="AG288" s="114"/>
      <c r="AH288" s="114"/>
      <c r="AI288" s="306"/>
      <c r="AJ288" s="305"/>
      <c r="AK288" s="305">
        <v>0.6</v>
      </c>
      <c r="AL288" s="305"/>
      <c r="AM288" s="305"/>
      <c r="AN288" s="305"/>
      <c r="AO288" s="305"/>
      <c r="AP288" s="305"/>
      <c r="AQ288" s="305"/>
      <c r="AR288" s="305"/>
      <c r="AS288" s="305"/>
      <c r="AT288" s="305"/>
      <c r="AU288" s="305"/>
      <c r="AV288" s="305"/>
      <c r="AW288" s="305"/>
      <c r="AX288" s="305"/>
      <c r="AY288" s="305"/>
      <c r="AZ288" s="305"/>
      <c r="BA288" s="305"/>
      <c r="BB288" s="305"/>
      <c r="BC288" s="305"/>
      <c r="BD288" s="305"/>
      <c r="BE288" s="305"/>
      <c r="BF288" s="305"/>
      <c r="BG288" s="305"/>
      <c r="BH288" s="305"/>
      <c r="BI288" s="305"/>
      <c r="BJ288" s="305"/>
      <c r="BK288" s="305"/>
      <c r="BL288" s="305"/>
      <c r="BM288" s="305"/>
      <c r="BN288" s="305"/>
      <c r="BO288" s="305"/>
      <c r="BP288" s="305"/>
      <c r="BQ288" s="305"/>
      <c r="BR288" s="305"/>
      <c r="BS288" s="305"/>
      <c r="BT288" s="305"/>
      <c r="BU288" s="305"/>
    </row>
    <row r="289" spans="2:73" s="116" customFormat="1" ht="27.75">
      <c r="B289" s="117" t="s">
        <v>240</v>
      </c>
      <c r="C289" s="114" t="s">
        <v>42</v>
      </c>
      <c r="D289" s="115">
        <v>105</v>
      </c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>
        <v>30</v>
      </c>
      <c r="V289" s="114"/>
      <c r="W289" s="114"/>
      <c r="X289" s="114"/>
      <c r="Y289" s="114"/>
      <c r="Z289" s="114">
        <v>80</v>
      </c>
      <c r="AA289" s="114"/>
      <c r="AB289" s="114"/>
      <c r="AC289" s="114">
        <v>5</v>
      </c>
      <c r="AD289" s="114"/>
      <c r="AE289" s="114"/>
      <c r="AF289" s="114"/>
      <c r="AG289" s="114"/>
      <c r="AH289" s="114"/>
      <c r="AI289" s="306"/>
      <c r="AJ289" s="305"/>
      <c r="AK289" s="305"/>
      <c r="AL289" s="305"/>
      <c r="AM289" s="305"/>
      <c r="AN289" s="305"/>
      <c r="AO289" s="305"/>
      <c r="AP289" s="305"/>
      <c r="AQ289" s="305"/>
      <c r="AR289" s="305"/>
      <c r="AS289" s="305"/>
      <c r="AT289" s="305"/>
      <c r="AU289" s="305"/>
      <c r="AV289" s="305"/>
      <c r="AW289" s="305"/>
      <c r="AX289" s="305"/>
      <c r="AY289" s="305"/>
      <c r="AZ289" s="305"/>
      <c r="BA289" s="305"/>
      <c r="BB289" s="305"/>
      <c r="BC289" s="305"/>
      <c r="BD289" s="305"/>
      <c r="BE289" s="305"/>
      <c r="BF289" s="305"/>
      <c r="BG289" s="305"/>
      <c r="BH289" s="305"/>
      <c r="BI289" s="305"/>
      <c r="BJ289" s="305"/>
      <c r="BK289" s="305"/>
      <c r="BL289" s="305"/>
      <c r="BM289" s="305"/>
      <c r="BN289" s="305"/>
      <c r="BO289" s="305"/>
      <c r="BP289" s="305"/>
      <c r="BQ289" s="305"/>
      <c r="BR289" s="305"/>
      <c r="BS289" s="305"/>
      <c r="BT289" s="305"/>
      <c r="BU289" s="305"/>
    </row>
    <row r="290" spans="2:73" s="116" customFormat="1" ht="27.75">
      <c r="B290" s="117" t="s">
        <v>388</v>
      </c>
      <c r="C290" s="114" t="s">
        <v>439</v>
      </c>
      <c r="D290" s="115">
        <v>200</v>
      </c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>
        <v>150</v>
      </c>
      <c r="V290" s="114"/>
      <c r="W290" s="114"/>
      <c r="X290" s="114"/>
      <c r="Y290" s="114"/>
      <c r="Z290" s="114"/>
      <c r="AA290" s="114"/>
      <c r="AB290" s="114"/>
      <c r="AC290" s="114"/>
      <c r="AD290" s="114">
        <v>13</v>
      </c>
      <c r="AE290" s="114"/>
      <c r="AF290" s="114"/>
      <c r="AG290" s="114"/>
      <c r="AH290" s="114"/>
      <c r="AI290" s="306">
        <v>4</v>
      </c>
      <c r="AJ290" s="305"/>
      <c r="AK290" s="305"/>
      <c r="AL290" s="305"/>
      <c r="AM290" s="305"/>
      <c r="AN290" s="305"/>
      <c r="AO290" s="305"/>
      <c r="AP290" s="305"/>
      <c r="AQ290" s="305"/>
      <c r="AR290" s="305"/>
      <c r="AS290" s="305"/>
      <c r="AT290" s="305"/>
      <c r="AU290" s="305"/>
      <c r="AV290" s="305"/>
      <c r="AW290" s="305"/>
      <c r="AX290" s="305"/>
      <c r="AY290" s="305"/>
      <c r="AZ290" s="305"/>
      <c r="BA290" s="305"/>
      <c r="BB290" s="305"/>
      <c r="BC290" s="305"/>
      <c r="BD290" s="305"/>
      <c r="BE290" s="305"/>
      <c r="BF290" s="305"/>
      <c r="BG290" s="305"/>
      <c r="BH290" s="305"/>
      <c r="BI290" s="305"/>
      <c r="BJ290" s="305"/>
      <c r="BK290" s="305"/>
      <c r="BL290" s="305"/>
      <c r="BM290" s="305"/>
      <c r="BN290" s="305"/>
      <c r="BO290" s="305"/>
      <c r="BP290" s="305"/>
      <c r="BQ290" s="305"/>
      <c r="BR290" s="305"/>
      <c r="BS290" s="305"/>
      <c r="BT290" s="305"/>
      <c r="BU290" s="305"/>
    </row>
    <row r="291" spans="2:73" s="116" customFormat="1" ht="27.75">
      <c r="B291" s="117"/>
      <c r="C291" s="114" t="s">
        <v>31</v>
      </c>
      <c r="D291" s="115">
        <v>30</v>
      </c>
      <c r="E291" s="114">
        <v>30</v>
      </c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306"/>
      <c r="AJ291" s="305"/>
      <c r="AK291" s="305"/>
      <c r="AL291" s="305"/>
      <c r="AM291" s="305"/>
      <c r="AN291" s="305"/>
      <c r="AO291" s="305"/>
      <c r="AP291" s="305"/>
      <c r="AQ291" s="305"/>
      <c r="AR291" s="305"/>
      <c r="AS291" s="305"/>
      <c r="AT291" s="305"/>
      <c r="AU291" s="305"/>
      <c r="AV291" s="305"/>
      <c r="AW291" s="305"/>
      <c r="AX291" s="305"/>
      <c r="AY291" s="305"/>
      <c r="AZ291" s="305"/>
      <c r="BA291" s="305"/>
      <c r="BB291" s="305"/>
      <c r="BC291" s="305"/>
      <c r="BD291" s="305"/>
      <c r="BE291" s="305"/>
      <c r="BF291" s="305"/>
      <c r="BG291" s="305"/>
      <c r="BH291" s="305"/>
      <c r="BI291" s="305"/>
      <c r="BJ291" s="305"/>
      <c r="BK291" s="305"/>
      <c r="BL291" s="305"/>
      <c r="BM291" s="305"/>
      <c r="BN291" s="305"/>
      <c r="BO291" s="305"/>
      <c r="BP291" s="305"/>
      <c r="BQ291" s="305"/>
      <c r="BR291" s="305"/>
      <c r="BS291" s="305"/>
      <c r="BT291" s="305"/>
      <c r="BU291" s="305"/>
    </row>
    <row r="292" spans="2:73" s="116" customFormat="1" ht="27.75">
      <c r="B292" s="117" t="s">
        <v>246</v>
      </c>
      <c r="C292" s="114" t="s">
        <v>137</v>
      </c>
      <c r="D292" s="115">
        <v>15</v>
      </c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>
        <v>15</v>
      </c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306"/>
      <c r="AJ292" s="305"/>
      <c r="AK292" s="305"/>
      <c r="AL292" s="305"/>
      <c r="AM292" s="305"/>
      <c r="AN292" s="305"/>
      <c r="AO292" s="305"/>
      <c r="AP292" s="305"/>
      <c r="AQ292" s="305"/>
      <c r="AR292" s="305"/>
      <c r="AS292" s="305"/>
      <c r="AT292" s="305"/>
      <c r="AU292" s="305"/>
      <c r="AV292" s="305"/>
      <c r="AW292" s="305"/>
      <c r="AX292" s="305"/>
      <c r="AY292" s="305"/>
      <c r="AZ292" s="305"/>
      <c r="BA292" s="305"/>
      <c r="BB292" s="305"/>
      <c r="BC292" s="305"/>
      <c r="BD292" s="305"/>
      <c r="BE292" s="305"/>
      <c r="BF292" s="305"/>
      <c r="BG292" s="305"/>
      <c r="BH292" s="305"/>
      <c r="BI292" s="305"/>
      <c r="BJ292" s="305"/>
      <c r="BK292" s="305"/>
      <c r="BL292" s="305"/>
      <c r="BM292" s="305"/>
      <c r="BN292" s="305"/>
      <c r="BO292" s="305"/>
      <c r="BP292" s="305"/>
      <c r="BQ292" s="305"/>
      <c r="BR292" s="305"/>
      <c r="BS292" s="305"/>
      <c r="BT292" s="305"/>
      <c r="BU292" s="305"/>
    </row>
    <row r="293" spans="2:73" s="116" customFormat="1" ht="27.75">
      <c r="B293" s="117"/>
      <c r="C293" s="114"/>
      <c r="D293" s="115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306"/>
      <c r="AJ293" s="305"/>
      <c r="AK293" s="305"/>
      <c r="AL293" s="305"/>
      <c r="AM293" s="305"/>
      <c r="AN293" s="305"/>
      <c r="AO293" s="305"/>
      <c r="AP293" s="305"/>
      <c r="AQ293" s="305"/>
      <c r="AR293" s="305"/>
      <c r="AS293" s="305"/>
      <c r="AT293" s="305"/>
      <c r="AU293" s="305"/>
      <c r="AV293" s="305"/>
      <c r="AW293" s="305"/>
      <c r="AX293" s="305"/>
      <c r="AY293" s="305"/>
      <c r="AZ293" s="305"/>
      <c r="BA293" s="305"/>
      <c r="BB293" s="305"/>
      <c r="BC293" s="305"/>
      <c r="BD293" s="305"/>
      <c r="BE293" s="305"/>
      <c r="BF293" s="305"/>
      <c r="BG293" s="305"/>
      <c r="BH293" s="305"/>
      <c r="BI293" s="305"/>
      <c r="BJ293" s="305"/>
      <c r="BK293" s="305"/>
      <c r="BL293" s="305"/>
      <c r="BM293" s="305"/>
      <c r="BN293" s="305"/>
      <c r="BO293" s="305"/>
      <c r="BP293" s="305"/>
      <c r="BQ293" s="305"/>
      <c r="BR293" s="305"/>
      <c r="BS293" s="305"/>
      <c r="BT293" s="305"/>
      <c r="BU293" s="305"/>
    </row>
    <row r="294" spans="2:73" s="116" customFormat="1" ht="27.75">
      <c r="B294" s="117"/>
      <c r="C294" s="114" t="s">
        <v>484</v>
      </c>
      <c r="D294" s="115">
        <v>200</v>
      </c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>
        <v>200</v>
      </c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</row>
    <row r="295" spans="2:73" s="116" customFormat="1" ht="27.75">
      <c r="B295" s="117"/>
      <c r="C295" s="114" t="s">
        <v>184</v>
      </c>
      <c r="D295" s="115">
        <v>25</v>
      </c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>
        <v>25</v>
      </c>
      <c r="AF295" s="114"/>
      <c r="AG295" s="114"/>
      <c r="AH295" s="114"/>
      <c r="AI295" s="114"/>
    </row>
    <row r="296" spans="2:73" s="116" customFormat="1" ht="27.75">
      <c r="B296" s="117" t="s">
        <v>235</v>
      </c>
      <c r="C296" s="114" t="s">
        <v>41</v>
      </c>
      <c r="D296" s="115">
        <v>100</v>
      </c>
      <c r="E296" s="114"/>
      <c r="F296" s="114"/>
      <c r="G296" s="114"/>
      <c r="H296" s="114"/>
      <c r="I296" s="114"/>
      <c r="J296" s="114"/>
      <c r="K296" s="114"/>
      <c r="L296" s="114"/>
      <c r="M296" s="114"/>
      <c r="N296" s="114">
        <v>100</v>
      </c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</row>
    <row r="297" spans="2:73" s="116" customFormat="1" ht="27.75">
      <c r="B297" s="117"/>
      <c r="C297" s="114"/>
      <c r="D297" s="115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306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5"/>
      <c r="BR297" s="305"/>
      <c r="BS297" s="305"/>
      <c r="BT297" s="305"/>
      <c r="BU297" s="305"/>
    </row>
    <row r="298" spans="2:73" s="116" customFormat="1" ht="27.75">
      <c r="B298" s="117" t="s">
        <v>388</v>
      </c>
      <c r="C298" s="114" t="s">
        <v>477</v>
      </c>
      <c r="D298" s="115">
        <v>100</v>
      </c>
      <c r="E298" s="114"/>
      <c r="F298" s="114"/>
      <c r="G298" s="114"/>
      <c r="H298" s="114"/>
      <c r="I298" s="114"/>
      <c r="J298" s="114"/>
      <c r="K298" s="114"/>
      <c r="L298" s="114">
        <v>66.599999999999994</v>
      </c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>
        <v>22.2</v>
      </c>
      <c r="Z298" s="114"/>
      <c r="AA298" s="114"/>
      <c r="AB298" s="114"/>
      <c r="AC298" s="114">
        <v>11.2</v>
      </c>
      <c r="AD298" s="114"/>
      <c r="AE298" s="114"/>
      <c r="AF298" s="114"/>
      <c r="AG298" s="114"/>
      <c r="AH298" s="114"/>
      <c r="AI298" s="306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5"/>
      <c r="BR298" s="305"/>
      <c r="BS298" s="305"/>
      <c r="BT298" s="305"/>
      <c r="BU298" s="305"/>
    </row>
    <row r="299" spans="2:73" s="116" customFormat="1" ht="27.75">
      <c r="B299" s="117" t="s">
        <v>523</v>
      </c>
      <c r="C299" s="114" t="s">
        <v>525</v>
      </c>
      <c r="D299" s="115">
        <v>300</v>
      </c>
      <c r="E299" s="114"/>
      <c r="F299" s="114"/>
      <c r="G299" s="114"/>
      <c r="H299" s="114"/>
      <c r="I299" s="114">
        <v>6</v>
      </c>
      <c r="J299" s="114"/>
      <c r="K299" s="114">
        <v>96</v>
      </c>
      <c r="L299" s="114">
        <v>27</v>
      </c>
      <c r="M299" s="114"/>
      <c r="N299" s="114"/>
      <c r="O299" s="114"/>
      <c r="P299" s="114"/>
      <c r="Q299" s="114"/>
      <c r="R299" s="114"/>
      <c r="S299" s="114"/>
      <c r="T299" s="114"/>
      <c r="U299" s="114"/>
      <c r="V299" s="114">
        <v>6</v>
      </c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306"/>
      <c r="AJ299" s="305"/>
      <c r="AK299" s="305">
        <v>1.2</v>
      </c>
      <c r="AL299" s="305"/>
      <c r="AM299" s="305"/>
      <c r="AN299" s="305">
        <v>0.01</v>
      </c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5"/>
      <c r="BR299" s="305"/>
      <c r="BS299" s="305"/>
      <c r="BT299" s="305"/>
      <c r="BU299" s="305"/>
    </row>
    <row r="300" spans="2:73" s="116" customFormat="1" ht="27.75">
      <c r="B300" s="114" t="s">
        <v>256</v>
      </c>
      <c r="C300" s="114" t="s">
        <v>257</v>
      </c>
      <c r="D300" s="115">
        <v>100</v>
      </c>
      <c r="E300" s="114"/>
      <c r="F300" s="114"/>
      <c r="G300" s="114"/>
      <c r="H300" s="114"/>
      <c r="I300" s="114">
        <v>8.83</v>
      </c>
      <c r="J300" s="114"/>
      <c r="K300" s="114"/>
      <c r="L300" s="114"/>
      <c r="M300" s="114"/>
      <c r="N300" s="114"/>
      <c r="O300" s="114"/>
      <c r="P300" s="114"/>
      <c r="Q300" s="114"/>
      <c r="R300" s="114">
        <v>95</v>
      </c>
      <c r="S300" s="114"/>
      <c r="T300" s="114"/>
      <c r="U300" s="114">
        <v>10</v>
      </c>
      <c r="V300" s="114">
        <v>3.83</v>
      </c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306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5"/>
      <c r="BR300" s="305"/>
      <c r="BS300" s="305"/>
      <c r="BT300" s="305"/>
      <c r="BU300" s="305"/>
    </row>
    <row r="301" spans="2:73" s="116" customFormat="1" ht="27.75">
      <c r="B301" s="117" t="s">
        <v>239</v>
      </c>
      <c r="C301" s="114" t="s">
        <v>369</v>
      </c>
      <c r="D301" s="115">
        <v>200</v>
      </c>
      <c r="E301" s="114"/>
      <c r="F301" s="114">
        <v>2.4</v>
      </c>
      <c r="G301" s="114"/>
      <c r="H301" s="114"/>
      <c r="I301" s="114"/>
      <c r="J301" s="114"/>
      <c r="K301" s="114"/>
      <c r="L301" s="114">
        <v>241.2</v>
      </c>
      <c r="M301" s="114">
        <v>4.8</v>
      </c>
      <c r="N301" s="114"/>
      <c r="O301" s="114"/>
      <c r="P301" s="114"/>
      <c r="Q301" s="114"/>
      <c r="R301" s="114"/>
      <c r="S301" s="114"/>
      <c r="T301" s="114"/>
      <c r="U301" s="114"/>
      <c r="V301" s="114">
        <v>7</v>
      </c>
      <c r="W301" s="114"/>
      <c r="X301" s="114"/>
      <c r="Y301" s="114"/>
      <c r="Z301" s="114"/>
      <c r="AA301" s="114"/>
      <c r="AB301" s="114"/>
      <c r="AC301" s="114"/>
      <c r="AD301" s="114">
        <v>6</v>
      </c>
      <c r="AE301" s="114"/>
      <c r="AF301" s="114"/>
      <c r="AG301" s="114"/>
      <c r="AH301" s="114"/>
      <c r="AI301" s="306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5"/>
      <c r="BR301" s="305"/>
      <c r="BS301" s="305"/>
      <c r="BT301" s="305"/>
      <c r="BU301" s="305"/>
    </row>
    <row r="302" spans="2:73" s="116" customFormat="1" ht="27.75">
      <c r="B302" s="117" t="s">
        <v>242</v>
      </c>
      <c r="C302" s="118" t="s">
        <v>243</v>
      </c>
      <c r="D302" s="115">
        <v>200</v>
      </c>
      <c r="E302" s="114"/>
      <c r="F302" s="114"/>
      <c r="G302" s="114">
        <v>10</v>
      </c>
      <c r="H302" s="114"/>
      <c r="I302" s="114"/>
      <c r="J302" s="114"/>
      <c r="K302" s="114"/>
      <c r="L302" s="114"/>
      <c r="M302" s="114"/>
      <c r="N302" s="114"/>
      <c r="O302" s="114"/>
      <c r="P302" s="114">
        <v>60</v>
      </c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>
        <v>16</v>
      </c>
      <c r="AE302" s="114"/>
      <c r="AF302" s="114"/>
      <c r="AG302" s="114"/>
      <c r="AH302" s="114"/>
      <c r="AI302" s="306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5"/>
      <c r="BR302" s="305"/>
      <c r="BS302" s="305"/>
      <c r="BT302" s="305"/>
      <c r="BU302" s="305"/>
    </row>
    <row r="303" spans="2:73" s="116" customFormat="1" ht="27.75">
      <c r="B303" s="117"/>
      <c r="C303" s="118" t="s">
        <v>39</v>
      </c>
      <c r="D303" s="115">
        <v>60</v>
      </c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306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5"/>
      <c r="BR303" s="305"/>
      <c r="BS303" s="305"/>
      <c r="BT303" s="305"/>
      <c r="BU303" s="305"/>
    </row>
    <row r="304" spans="2:73" s="116" customFormat="1" ht="27.75">
      <c r="B304" s="117"/>
      <c r="C304" s="114"/>
      <c r="D304" s="115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306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5"/>
      <c r="BR304" s="305"/>
      <c r="BS304" s="305"/>
      <c r="BT304" s="305"/>
      <c r="BU304" s="305"/>
    </row>
    <row r="305" spans="2:73" s="116" customFormat="1" ht="27.75">
      <c r="B305" s="117" t="s">
        <v>428</v>
      </c>
      <c r="C305" s="114" t="s">
        <v>429</v>
      </c>
      <c r="D305" s="115">
        <v>50</v>
      </c>
      <c r="E305" s="114"/>
      <c r="F305" s="114"/>
      <c r="G305" s="114"/>
      <c r="H305" s="114"/>
      <c r="I305" s="114"/>
      <c r="J305" s="114"/>
      <c r="K305" s="114"/>
      <c r="L305" s="114">
        <v>50</v>
      </c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306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5"/>
      <c r="BR305" s="305"/>
      <c r="BS305" s="305"/>
      <c r="BT305" s="305"/>
      <c r="BU305" s="305"/>
    </row>
    <row r="306" spans="2:73" s="116" customFormat="1" ht="27.75">
      <c r="B306" s="117" t="s">
        <v>496</v>
      </c>
      <c r="C306" s="114" t="s">
        <v>497</v>
      </c>
      <c r="D306" s="115">
        <v>100</v>
      </c>
      <c r="E306" s="114">
        <v>28</v>
      </c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>
        <v>25</v>
      </c>
      <c r="V306" s="114"/>
      <c r="W306" s="114"/>
      <c r="X306" s="114"/>
      <c r="Y306" s="114"/>
      <c r="Z306" s="114"/>
      <c r="AA306" s="114">
        <v>65</v>
      </c>
      <c r="AB306" s="114"/>
      <c r="AC306" s="114">
        <v>8</v>
      </c>
      <c r="AD306" s="114"/>
      <c r="AE306" s="114"/>
      <c r="AF306" s="114"/>
      <c r="AG306" s="114"/>
      <c r="AH306" s="114"/>
      <c r="AI306" s="306"/>
      <c r="AJ306" s="305"/>
      <c r="AK306" s="305">
        <v>0.6</v>
      </c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5"/>
      <c r="BR306" s="305"/>
      <c r="BS306" s="305"/>
      <c r="BT306" s="305"/>
      <c r="BU306" s="305"/>
    </row>
    <row r="307" spans="2:73" s="116" customFormat="1" ht="27.75">
      <c r="B307" s="117" t="s">
        <v>250</v>
      </c>
      <c r="C307" s="114" t="s">
        <v>47</v>
      </c>
      <c r="D307" s="115">
        <v>200</v>
      </c>
      <c r="E307" s="114"/>
      <c r="F307" s="114"/>
      <c r="G307" s="114"/>
      <c r="H307" s="114"/>
      <c r="I307" s="114"/>
      <c r="J307" s="114"/>
      <c r="K307" s="114">
        <v>171</v>
      </c>
      <c r="L307" s="114"/>
      <c r="M307" s="114"/>
      <c r="N307" s="114"/>
      <c r="O307" s="114"/>
      <c r="P307" s="114"/>
      <c r="Q307" s="114"/>
      <c r="R307" s="114"/>
      <c r="S307" s="114"/>
      <c r="T307" s="114"/>
      <c r="U307" s="114">
        <v>30</v>
      </c>
      <c r="V307" s="114">
        <v>7</v>
      </c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306"/>
      <c r="AJ307" s="305"/>
      <c r="AK307" s="305">
        <v>1</v>
      </c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5"/>
      <c r="BR307" s="305"/>
      <c r="BS307" s="305"/>
      <c r="BT307" s="305"/>
      <c r="BU307" s="305"/>
    </row>
    <row r="308" spans="2:73" s="116" customFormat="1" ht="27.75">
      <c r="B308" s="117" t="s">
        <v>245</v>
      </c>
      <c r="C308" s="114" t="s">
        <v>3</v>
      </c>
      <c r="D308" s="115">
        <v>200</v>
      </c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>
        <v>10</v>
      </c>
      <c r="AE308" s="114"/>
      <c r="AF308" s="114"/>
      <c r="AG308" s="114">
        <v>1</v>
      </c>
      <c r="AH308" s="114"/>
      <c r="AI308" s="306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5"/>
      <c r="BR308" s="305"/>
      <c r="BS308" s="305"/>
      <c r="BT308" s="305"/>
      <c r="BU308" s="305"/>
    </row>
    <row r="309" spans="2:73" s="116" customFormat="1" ht="27.75">
      <c r="B309" s="117"/>
      <c r="C309" s="114" t="s">
        <v>39</v>
      </c>
      <c r="D309" s="115">
        <v>60</v>
      </c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306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5"/>
      <c r="BR309" s="305"/>
      <c r="BS309" s="305"/>
      <c r="BT309" s="305"/>
      <c r="BU309" s="305"/>
    </row>
    <row r="310" spans="2:73" s="116" customFormat="1" ht="27.75">
      <c r="B310" s="117"/>
      <c r="C310" s="114" t="s">
        <v>31</v>
      </c>
      <c r="D310" s="115">
        <v>60</v>
      </c>
      <c r="E310" s="114">
        <v>60</v>
      </c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306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5"/>
      <c r="BR310" s="305"/>
      <c r="BS310" s="305"/>
      <c r="BT310" s="305"/>
      <c r="BU310" s="305"/>
    </row>
    <row r="311" spans="2:73" s="116" customFormat="1" ht="27.75">
      <c r="B311" s="117"/>
      <c r="C311" s="114"/>
      <c r="D311" s="115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306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5"/>
      <c r="BR311" s="305"/>
      <c r="BS311" s="305"/>
      <c r="BT311" s="305"/>
      <c r="BU311" s="305"/>
    </row>
    <row r="312" spans="2:73" s="116" customFormat="1" ht="27.75">
      <c r="B312" s="117"/>
      <c r="C312" s="114"/>
      <c r="D312" s="115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306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5"/>
      <c r="BR312" s="305"/>
      <c r="BS312" s="305"/>
      <c r="BT312" s="305"/>
      <c r="BU312" s="305"/>
    </row>
    <row r="313" spans="2:73" s="116" customFormat="1" ht="27.75">
      <c r="B313" s="117" t="s">
        <v>234</v>
      </c>
      <c r="C313" s="114" t="s">
        <v>48</v>
      </c>
      <c r="D313" s="115">
        <v>180</v>
      </c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>
        <v>180</v>
      </c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306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5"/>
      <c r="BR313" s="305"/>
      <c r="BS313" s="305"/>
      <c r="BT313" s="305"/>
      <c r="BU313" s="305"/>
    </row>
    <row r="314" spans="2:73" s="116" customFormat="1" ht="27.75">
      <c r="B314" s="117"/>
      <c r="C314" s="114" t="s">
        <v>31</v>
      </c>
      <c r="D314" s="115">
        <v>30</v>
      </c>
      <c r="E314" s="114">
        <v>30</v>
      </c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306"/>
      <c r="AJ314" s="305"/>
      <c r="AK314" s="305"/>
      <c r="AL314" s="305"/>
      <c r="AM314" s="305"/>
      <c r="AN314" s="305"/>
      <c r="AO314" s="305"/>
      <c r="AP314" s="305"/>
      <c r="AQ314" s="305"/>
      <c r="AR314" s="305"/>
      <c r="AS314" s="305"/>
      <c r="AT314" s="305"/>
      <c r="AU314" s="305"/>
      <c r="AV314" s="305"/>
      <c r="AW314" s="305"/>
      <c r="AX314" s="305"/>
      <c r="AY314" s="305"/>
      <c r="AZ314" s="305"/>
      <c r="BA314" s="305"/>
      <c r="BB314" s="305"/>
      <c r="BC314" s="305"/>
      <c r="BD314" s="305"/>
      <c r="BE314" s="305"/>
      <c r="BF314" s="305"/>
      <c r="BG314" s="305"/>
      <c r="BH314" s="305"/>
      <c r="BI314" s="305"/>
      <c r="BJ314" s="305"/>
      <c r="BK314" s="305"/>
      <c r="BL314" s="305"/>
      <c r="BM314" s="305"/>
      <c r="BN314" s="305"/>
      <c r="BO314" s="305"/>
      <c r="BP314" s="305"/>
      <c r="BQ314" s="305"/>
      <c r="BR314" s="305"/>
      <c r="BS314" s="305"/>
      <c r="BT314" s="305"/>
      <c r="BU314" s="305"/>
    </row>
    <row r="315" spans="2:73" s="116" customFormat="1" ht="27.75">
      <c r="B315" s="119"/>
      <c r="C315" s="114" t="s">
        <v>35</v>
      </c>
      <c r="D315" s="115">
        <v>15</v>
      </c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306"/>
      <c r="AJ315" s="305"/>
      <c r="AK315" s="305"/>
      <c r="AL315" s="305"/>
      <c r="AM315" s="305"/>
      <c r="AN315" s="305"/>
      <c r="AO315" s="305"/>
      <c r="AP315" s="305"/>
      <c r="AQ315" s="305"/>
      <c r="AR315" s="305"/>
      <c r="AS315" s="305"/>
      <c r="AT315" s="305"/>
      <c r="AU315" s="305"/>
      <c r="AV315" s="305"/>
      <c r="AW315" s="305"/>
      <c r="AX315" s="305"/>
      <c r="AY315" s="305"/>
      <c r="AZ315" s="305"/>
      <c r="BA315" s="305"/>
      <c r="BB315" s="305"/>
      <c r="BC315" s="305"/>
      <c r="BD315" s="305"/>
      <c r="BE315" s="305"/>
      <c r="BF315" s="305"/>
      <c r="BG315" s="305"/>
      <c r="BH315" s="305"/>
      <c r="BI315" s="305"/>
      <c r="BJ315" s="305"/>
      <c r="BK315" s="305"/>
      <c r="BL315" s="305"/>
      <c r="BM315" s="305"/>
      <c r="BN315" s="305"/>
      <c r="BO315" s="305"/>
      <c r="BP315" s="305"/>
      <c r="BQ315" s="305"/>
      <c r="BR315" s="305"/>
      <c r="BS315" s="305"/>
      <c r="BT315" s="305"/>
      <c r="BU315" s="305"/>
    </row>
    <row r="316" spans="2:73" ht="26.25">
      <c r="B316" s="110"/>
      <c r="C316" s="120" t="s">
        <v>138</v>
      </c>
      <c r="D316" s="121">
        <f>D303+D309</f>
        <v>120</v>
      </c>
      <c r="E316" s="121">
        <f t="shared" ref="E316:AI316" si="9">SUM(E288:E315)</f>
        <v>148</v>
      </c>
      <c r="F316" s="121">
        <f t="shared" si="9"/>
        <v>2.4</v>
      </c>
      <c r="G316" s="121">
        <f t="shared" si="9"/>
        <v>10</v>
      </c>
      <c r="H316" s="121">
        <f t="shared" si="9"/>
        <v>0</v>
      </c>
      <c r="I316" s="121">
        <f t="shared" si="9"/>
        <v>46.33</v>
      </c>
      <c r="J316" s="121">
        <f t="shared" si="9"/>
        <v>0</v>
      </c>
      <c r="K316" s="121">
        <f t="shared" si="9"/>
        <v>267</v>
      </c>
      <c r="L316" s="121">
        <f t="shared" si="9"/>
        <v>384.79999999999995</v>
      </c>
      <c r="M316" s="121">
        <f t="shared" si="9"/>
        <v>4.8</v>
      </c>
      <c r="N316" s="121">
        <f t="shared" si="9"/>
        <v>100</v>
      </c>
      <c r="O316" s="121">
        <f t="shared" si="9"/>
        <v>0</v>
      </c>
      <c r="P316" s="121">
        <f t="shared" si="9"/>
        <v>60</v>
      </c>
      <c r="Q316" s="121">
        <f t="shared" si="9"/>
        <v>0</v>
      </c>
      <c r="R316" s="121">
        <f t="shared" si="9"/>
        <v>95</v>
      </c>
      <c r="S316" s="121">
        <f t="shared" si="9"/>
        <v>0</v>
      </c>
      <c r="T316" s="121">
        <f t="shared" si="9"/>
        <v>0</v>
      </c>
      <c r="U316" s="121">
        <f t="shared" si="9"/>
        <v>694.82999999999993</v>
      </c>
      <c r="V316" s="121">
        <f t="shared" si="9"/>
        <v>42.58</v>
      </c>
      <c r="W316" s="121">
        <f t="shared" si="9"/>
        <v>0</v>
      </c>
      <c r="X316" s="121">
        <f t="shared" si="9"/>
        <v>0</v>
      </c>
      <c r="Y316" s="121">
        <f t="shared" si="9"/>
        <v>22.2</v>
      </c>
      <c r="Z316" s="121">
        <f t="shared" si="9"/>
        <v>80</v>
      </c>
      <c r="AA316" s="121">
        <f t="shared" si="9"/>
        <v>65</v>
      </c>
      <c r="AB316" s="121">
        <f t="shared" si="9"/>
        <v>0</v>
      </c>
      <c r="AC316" s="121">
        <f t="shared" si="9"/>
        <v>24.2</v>
      </c>
      <c r="AD316" s="121">
        <f t="shared" si="9"/>
        <v>48.75</v>
      </c>
      <c r="AE316" s="121">
        <f t="shared" si="9"/>
        <v>25</v>
      </c>
      <c r="AF316" s="121">
        <f t="shared" si="9"/>
        <v>0</v>
      </c>
      <c r="AG316" s="121">
        <f t="shared" si="9"/>
        <v>1</v>
      </c>
      <c r="AH316" s="121">
        <f t="shared" si="9"/>
        <v>0</v>
      </c>
      <c r="AI316" s="317">
        <f t="shared" si="9"/>
        <v>4</v>
      </c>
    </row>
    <row r="317" spans="2:73" ht="26.25"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</row>
    <row r="318" spans="2:73" ht="26.25">
      <c r="B318" s="105"/>
      <c r="C318" s="105"/>
      <c r="D318" s="105"/>
      <c r="E318" s="105"/>
      <c r="F318" s="105" t="s">
        <v>298</v>
      </c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</row>
    <row r="319" spans="2:73" ht="26.25">
      <c r="B319" s="110" t="s">
        <v>73</v>
      </c>
      <c r="C319" s="110" t="s">
        <v>74</v>
      </c>
      <c r="D319" s="110" t="s">
        <v>75</v>
      </c>
      <c r="E319" s="110"/>
      <c r="F319" s="110"/>
      <c r="G319" s="110" t="s">
        <v>76</v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316"/>
    </row>
    <row r="320" spans="2:73" ht="26.25">
      <c r="B320" s="111" t="s">
        <v>77</v>
      </c>
      <c r="C320" s="112" t="s">
        <v>78</v>
      </c>
      <c r="D320" s="110" t="s">
        <v>79</v>
      </c>
      <c r="E320" s="110" t="s">
        <v>80</v>
      </c>
      <c r="F320" s="110" t="s">
        <v>81</v>
      </c>
      <c r="G320" s="110" t="s">
        <v>82</v>
      </c>
      <c r="H320" s="110" t="s">
        <v>83</v>
      </c>
      <c r="I320" s="110" t="s">
        <v>84</v>
      </c>
      <c r="J320" s="110" t="s">
        <v>85</v>
      </c>
      <c r="K320" s="110" t="s">
        <v>86</v>
      </c>
      <c r="L320" s="110" t="s">
        <v>87</v>
      </c>
      <c r="M320" s="110" t="s">
        <v>88</v>
      </c>
      <c r="N320" s="110" t="s">
        <v>41</v>
      </c>
      <c r="O320" s="110" t="s">
        <v>89</v>
      </c>
      <c r="P320" s="110" t="s">
        <v>90</v>
      </c>
      <c r="Q320" s="110" t="s">
        <v>91</v>
      </c>
      <c r="R320" s="110" t="s">
        <v>92</v>
      </c>
      <c r="S320" s="110" t="s">
        <v>93</v>
      </c>
      <c r="T320" s="110" t="s">
        <v>94</v>
      </c>
      <c r="U320" s="110" t="s">
        <v>95</v>
      </c>
      <c r="V320" s="110" t="s">
        <v>96</v>
      </c>
      <c r="W320" s="110" t="s">
        <v>97</v>
      </c>
      <c r="X320" s="110" t="s">
        <v>98</v>
      </c>
      <c r="Y320" s="110" t="s">
        <v>99</v>
      </c>
      <c r="Z320" s="110" t="s">
        <v>100</v>
      </c>
      <c r="AA320" s="110" t="s">
        <v>101</v>
      </c>
      <c r="AB320" s="110" t="s">
        <v>102</v>
      </c>
      <c r="AC320" s="110" t="s">
        <v>103</v>
      </c>
      <c r="AD320" s="110" t="s">
        <v>104</v>
      </c>
      <c r="AE320" s="110" t="s">
        <v>136</v>
      </c>
      <c r="AF320" s="110" t="s">
        <v>105</v>
      </c>
      <c r="AG320" s="110" t="s">
        <v>106</v>
      </c>
      <c r="AH320" s="110" t="s">
        <v>107</v>
      </c>
      <c r="AI320" s="316" t="s">
        <v>108</v>
      </c>
    </row>
    <row r="321" spans="2:73" s="116" customFormat="1" ht="27.75">
      <c r="B321" s="117" t="s">
        <v>244</v>
      </c>
      <c r="C321" s="114" t="s">
        <v>219</v>
      </c>
      <c r="D321" s="115">
        <v>200</v>
      </c>
      <c r="E321" s="114">
        <v>6</v>
      </c>
      <c r="F321" s="114"/>
      <c r="G321" s="114"/>
      <c r="H321" s="114"/>
      <c r="I321" s="114">
        <v>14</v>
      </c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>
        <v>180</v>
      </c>
      <c r="X321" s="114">
        <v>7</v>
      </c>
      <c r="Y321" s="114"/>
      <c r="Z321" s="114">
        <v>5.4</v>
      </c>
      <c r="AA321" s="114"/>
      <c r="AB321" s="114"/>
      <c r="AC321" s="114">
        <v>6</v>
      </c>
      <c r="AD321" s="114">
        <v>20</v>
      </c>
      <c r="AE321" s="114"/>
      <c r="AF321" s="114"/>
      <c r="AG321" s="114"/>
      <c r="AH321" s="114"/>
      <c r="AI321" s="306"/>
      <c r="AJ321" s="305"/>
      <c r="AK321" s="305"/>
      <c r="AL321" s="305"/>
      <c r="AM321" s="305"/>
      <c r="AN321" s="305"/>
      <c r="AO321" s="305"/>
      <c r="AP321" s="305"/>
      <c r="AQ321" s="305"/>
      <c r="AR321" s="305"/>
      <c r="AS321" s="305"/>
      <c r="AT321" s="305"/>
      <c r="AU321" s="305"/>
      <c r="AV321" s="305"/>
      <c r="AW321" s="305"/>
      <c r="AX321" s="305"/>
      <c r="AY321" s="305"/>
      <c r="AZ321" s="305"/>
      <c r="BA321" s="305"/>
      <c r="BB321" s="305"/>
      <c r="BC321" s="305"/>
      <c r="BD321" s="305"/>
      <c r="BE321" s="305"/>
      <c r="BF321" s="305"/>
      <c r="BG321" s="305"/>
      <c r="BH321" s="305"/>
      <c r="BI321" s="305"/>
      <c r="BJ321" s="305"/>
      <c r="BK321" s="305"/>
      <c r="BL321" s="305"/>
      <c r="BM321" s="305"/>
      <c r="BN321" s="305"/>
      <c r="BO321" s="305"/>
      <c r="BP321" s="305"/>
      <c r="BQ321" s="305"/>
      <c r="BR321" s="305"/>
      <c r="BS321" s="305"/>
      <c r="BT321" s="305"/>
      <c r="BU321" s="305"/>
    </row>
    <row r="322" spans="2:73" s="116" customFormat="1" ht="27.75">
      <c r="B322" s="117" t="s">
        <v>286</v>
      </c>
      <c r="C322" s="114" t="s">
        <v>49</v>
      </c>
      <c r="D322" s="115">
        <v>200</v>
      </c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>
        <v>50</v>
      </c>
      <c r="V322" s="114"/>
      <c r="W322" s="114"/>
      <c r="X322" s="114"/>
      <c r="Y322" s="114"/>
      <c r="Z322" s="114"/>
      <c r="AA322" s="114"/>
      <c r="AB322" s="114"/>
      <c r="AC322" s="114"/>
      <c r="AD322" s="114">
        <v>10</v>
      </c>
      <c r="AE322" s="114"/>
      <c r="AF322" s="114"/>
      <c r="AG322" s="114">
        <v>1</v>
      </c>
      <c r="AH322" s="114"/>
      <c r="AI322" s="306"/>
      <c r="AJ322" s="305"/>
      <c r="AK322" s="305"/>
      <c r="AL322" s="305"/>
      <c r="AM322" s="305"/>
      <c r="AN322" s="305"/>
      <c r="AO322" s="305"/>
      <c r="AP322" s="305"/>
      <c r="AQ322" s="305"/>
      <c r="AR322" s="305"/>
      <c r="AS322" s="305"/>
      <c r="AT322" s="305"/>
      <c r="AU322" s="305"/>
      <c r="AV322" s="305"/>
      <c r="AW322" s="305"/>
      <c r="AX322" s="305"/>
      <c r="AY322" s="305"/>
      <c r="AZ322" s="305"/>
      <c r="BA322" s="305"/>
      <c r="BB322" s="305"/>
      <c r="BC322" s="305"/>
      <c r="BD322" s="305"/>
      <c r="BE322" s="305"/>
      <c r="BF322" s="305"/>
      <c r="BG322" s="305"/>
      <c r="BH322" s="305"/>
      <c r="BI322" s="305"/>
      <c r="BJ322" s="305"/>
      <c r="BK322" s="305"/>
      <c r="BL322" s="305"/>
      <c r="BM322" s="305"/>
      <c r="BN322" s="305"/>
      <c r="BO322" s="305"/>
      <c r="BP322" s="305"/>
      <c r="BQ322" s="305"/>
      <c r="BR322" s="305"/>
      <c r="BS322" s="305"/>
      <c r="BT322" s="305"/>
      <c r="BU322" s="305"/>
    </row>
    <row r="323" spans="2:73" s="116" customFormat="1" ht="27.75">
      <c r="B323" s="117"/>
      <c r="C323" s="114" t="s">
        <v>31</v>
      </c>
      <c r="D323" s="115">
        <v>40</v>
      </c>
      <c r="E323" s="114">
        <v>40</v>
      </c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306"/>
      <c r="AJ323" s="305"/>
      <c r="AK323" s="305"/>
      <c r="AL323" s="305"/>
      <c r="AM323" s="305"/>
      <c r="AN323" s="305"/>
      <c r="AO323" s="305"/>
      <c r="AP323" s="305"/>
      <c r="AQ323" s="305"/>
      <c r="AR323" s="305"/>
      <c r="AS323" s="305"/>
      <c r="AT323" s="305"/>
      <c r="AU323" s="305"/>
      <c r="AV323" s="305"/>
      <c r="AW323" s="305"/>
      <c r="AX323" s="305"/>
      <c r="AY323" s="305"/>
      <c r="AZ323" s="305"/>
      <c r="BA323" s="305"/>
      <c r="BB323" s="305"/>
      <c r="BC323" s="305"/>
      <c r="BD323" s="305"/>
      <c r="BE323" s="305"/>
      <c r="BF323" s="305"/>
      <c r="BG323" s="305"/>
      <c r="BH323" s="305"/>
      <c r="BI323" s="305"/>
      <c r="BJ323" s="305"/>
      <c r="BK323" s="305"/>
      <c r="BL323" s="305"/>
      <c r="BM323" s="305"/>
      <c r="BN323" s="305"/>
      <c r="BO323" s="305"/>
      <c r="BP323" s="305"/>
      <c r="BQ323" s="305"/>
      <c r="BR323" s="305"/>
      <c r="BS323" s="305"/>
      <c r="BT323" s="305"/>
      <c r="BU323" s="305"/>
    </row>
    <row r="324" spans="2:73" s="116" customFormat="1" ht="27.75">
      <c r="B324" s="117" t="s">
        <v>246</v>
      </c>
      <c r="C324" s="114" t="s">
        <v>137</v>
      </c>
      <c r="D324" s="115">
        <v>5</v>
      </c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>
        <v>5</v>
      </c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306"/>
      <c r="AJ324" s="305"/>
      <c r="AK324" s="305"/>
      <c r="AL324" s="305"/>
      <c r="AM324" s="305"/>
      <c r="AN324" s="305"/>
      <c r="AO324" s="305"/>
      <c r="AP324" s="305"/>
      <c r="AQ324" s="305"/>
      <c r="AR324" s="305"/>
      <c r="AS324" s="305"/>
      <c r="AT324" s="305"/>
      <c r="AU324" s="305"/>
      <c r="AV324" s="305"/>
      <c r="AW324" s="305"/>
      <c r="AX324" s="305"/>
      <c r="AY324" s="305"/>
      <c r="AZ324" s="305"/>
      <c r="BA324" s="305"/>
      <c r="BB324" s="305"/>
      <c r="BC324" s="305"/>
      <c r="BD324" s="305"/>
      <c r="BE324" s="305"/>
      <c r="BF324" s="305"/>
      <c r="BG324" s="305"/>
      <c r="BH324" s="305"/>
      <c r="BI324" s="305"/>
      <c r="BJ324" s="305"/>
      <c r="BK324" s="305"/>
      <c r="BL324" s="305"/>
      <c r="BM324" s="305"/>
      <c r="BN324" s="305"/>
      <c r="BO324" s="305"/>
      <c r="BP324" s="305"/>
      <c r="BQ324" s="305"/>
      <c r="BR324" s="305"/>
      <c r="BS324" s="305"/>
      <c r="BT324" s="305"/>
      <c r="BU324" s="305"/>
    </row>
    <row r="325" spans="2:73" s="116" customFormat="1" ht="27.75">
      <c r="B325" s="117"/>
      <c r="C325" s="114"/>
      <c r="D325" s="115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306"/>
      <c r="AJ325" s="305"/>
      <c r="AK325" s="305"/>
      <c r="AL325" s="305"/>
      <c r="AM325" s="305"/>
      <c r="AN325" s="305"/>
      <c r="AO325" s="305"/>
      <c r="AP325" s="305"/>
      <c r="AQ325" s="305"/>
      <c r="AR325" s="305"/>
      <c r="AS325" s="305"/>
      <c r="AT325" s="305"/>
      <c r="AU325" s="305"/>
      <c r="AV325" s="305"/>
      <c r="AW325" s="305"/>
      <c r="AX325" s="305"/>
      <c r="AY325" s="305"/>
      <c r="AZ325" s="305"/>
      <c r="BA325" s="305"/>
      <c r="BB325" s="305"/>
      <c r="BC325" s="305"/>
      <c r="BD325" s="305"/>
      <c r="BE325" s="305"/>
      <c r="BF325" s="305"/>
      <c r="BG325" s="305"/>
      <c r="BH325" s="305"/>
      <c r="BI325" s="305"/>
      <c r="BJ325" s="305"/>
      <c r="BK325" s="305"/>
      <c r="BL325" s="305"/>
      <c r="BM325" s="305"/>
      <c r="BN325" s="305"/>
      <c r="BO325" s="305"/>
      <c r="BP325" s="305"/>
      <c r="BQ325" s="305"/>
      <c r="BR325" s="305"/>
      <c r="BS325" s="305"/>
      <c r="BT325" s="305"/>
      <c r="BU325" s="305"/>
    </row>
    <row r="326" spans="2:73" s="116" customFormat="1" ht="27.75">
      <c r="B326" s="117" t="s">
        <v>234</v>
      </c>
      <c r="C326" s="114" t="s">
        <v>53</v>
      </c>
      <c r="D326" s="115">
        <v>200</v>
      </c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>
        <v>200</v>
      </c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306"/>
      <c r="AJ326" s="305"/>
      <c r="AK326" s="305"/>
      <c r="AL326" s="305"/>
      <c r="AM326" s="305"/>
      <c r="AN326" s="305"/>
      <c r="AO326" s="305"/>
      <c r="AP326" s="305"/>
      <c r="AQ326" s="305"/>
      <c r="AR326" s="305"/>
      <c r="AS326" s="305"/>
      <c r="AT326" s="305"/>
      <c r="AU326" s="305"/>
      <c r="AV326" s="305"/>
      <c r="AW326" s="305"/>
      <c r="AX326" s="305"/>
      <c r="AY326" s="305"/>
      <c r="AZ326" s="305"/>
      <c r="BA326" s="305"/>
      <c r="BB326" s="305"/>
      <c r="BC326" s="305"/>
      <c r="BD326" s="305"/>
      <c r="BE326" s="305"/>
      <c r="BF326" s="305"/>
      <c r="BG326" s="305"/>
      <c r="BH326" s="305"/>
      <c r="BI326" s="305"/>
      <c r="BJ326" s="305"/>
      <c r="BK326" s="305"/>
      <c r="BL326" s="305"/>
      <c r="BM326" s="305"/>
      <c r="BN326" s="305"/>
      <c r="BO326" s="305"/>
      <c r="BP326" s="305"/>
      <c r="BQ326" s="305"/>
      <c r="BR326" s="305"/>
      <c r="BS326" s="305"/>
      <c r="BT326" s="305"/>
      <c r="BU326" s="305"/>
    </row>
    <row r="327" spans="2:73" s="116" customFormat="1" ht="27.75">
      <c r="B327" s="117"/>
      <c r="C327" s="114" t="s">
        <v>38</v>
      </c>
      <c r="D327" s="115">
        <v>30</v>
      </c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>
        <v>30</v>
      </c>
      <c r="AF327" s="114"/>
      <c r="AG327" s="114"/>
      <c r="AH327" s="114"/>
      <c r="AI327" s="306"/>
      <c r="AJ327" s="305"/>
      <c r="AK327" s="305"/>
      <c r="AL327" s="305"/>
      <c r="AM327" s="305"/>
      <c r="AN327" s="305"/>
      <c r="AO327" s="305"/>
      <c r="AP327" s="305"/>
      <c r="AQ327" s="305"/>
      <c r="AR327" s="305"/>
      <c r="AS327" s="305"/>
      <c r="AT327" s="305"/>
      <c r="AU327" s="305"/>
      <c r="AV327" s="305"/>
      <c r="AW327" s="305"/>
      <c r="AX327" s="305"/>
      <c r="AY327" s="305"/>
      <c r="AZ327" s="305"/>
      <c r="BA327" s="305"/>
      <c r="BB327" s="305"/>
      <c r="BC327" s="305"/>
      <c r="BD327" s="305"/>
      <c r="BE327" s="305"/>
      <c r="BF327" s="305"/>
      <c r="BG327" s="305"/>
      <c r="BH327" s="305"/>
      <c r="BI327" s="305"/>
      <c r="BJ327" s="305"/>
      <c r="BK327" s="305"/>
      <c r="BL327" s="305"/>
      <c r="BM327" s="305"/>
      <c r="BN327" s="305"/>
      <c r="BO327" s="305"/>
      <c r="BP327" s="305"/>
      <c r="BQ327" s="305"/>
      <c r="BR327" s="305"/>
      <c r="BS327" s="305"/>
      <c r="BT327" s="305"/>
      <c r="BU327" s="305"/>
    </row>
    <row r="328" spans="2:73" s="116" customFormat="1" ht="27.75">
      <c r="B328" s="117" t="s">
        <v>235</v>
      </c>
      <c r="C328" s="114" t="s">
        <v>41</v>
      </c>
      <c r="D328" s="115">
        <v>100</v>
      </c>
      <c r="E328" s="114"/>
      <c r="F328" s="114"/>
      <c r="G328" s="114"/>
      <c r="H328" s="114"/>
      <c r="I328" s="114"/>
      <c r="J328" s="114"/>
      <c r="K328" s="114"/>
      <c r="L328" s="114"/>
      <c r="M328" s="114"/>
      <c r="N328" s="114">
        <v>100</v>
      </c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306"/>
      <c r="AJ328" s="305"/>
      <c r="AK328" s="305"/>
      <c r="AL328" s="305"/>
      <c r="AM328" s="305"/>
      <c r="AN328" s="305"/>
      <c r="AO328" s="305"/>
      <c r="AP328" s="305"/>
      <c r="AQ328" s="305"/>
      <c r="AR328" s="305"/>
      <c r="AS328" s="305"/>
      <c r="AT328" s="305"/>
      <c r="AU328" s="305"/>
      <c r="AV328" s="305"/>
      <c r="AW328" s="305"/>
      <c r="AX328" s="305"/>
      <c r="AY328" s="305"/>
      <c r="AZ328" s="305"/>
      <c r="BA328" s="305"/>
      <c r="BB328" s="305"/>
      <c r="BC328" s="305"/>
      <c r="BD328" s="305"/>
      <c r="BE328" s="305"/>
      <c r="BF328" s="305"/>
      <c r="BG328" s="305"/>
      <c r="BH328" s="305"/>
      <c r="BI328" s="305"/>
      <c r="BJ328" s="305"/>
      <c r="BK328" s="305"/>
      <c r="BL328" s="305"/>
      <c r="BM328" s="305"/>
      <c r="BN328" s="305"/>
      <c r="BO328" s="305"/>
      <c r="BP328" s="305"/>
      <c r="BQ328" s="305"/>
      <c r="BR328" s="305"/>
      <c r="BS328" s="305"/>
      <c r="BT328" s="305"/>
      <c r="BU328" s="305"/>
    </row>
    <row r="329" spans="2:73" s="116" customFormat="1" ht="27.75">
      <c r="B329" s="117"/>
      <c r="C329" s="114"/>
      <c r="D329" s="115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306"/>
      <c r="AJ329" s="305"/>
      <c r="AK329" s="305"/>
      <c r="AL329" s="305"/>
      <c r="AM329" s="305"/>
      <c r="AN329" s="305"/>
      <c r="AO329" s="305"/>
      <c r="AP329" s="305"/>
      <c r="AQ329" s="305"/>
      <c r="AR329" s="305"/>
      <c r="AS329" s="305"/>
      <c r="AT329" s="305"/>
      <c r="AU329" s="305"/>
      <c r="AV329" s="305"/>
      <c r="AW329" s="305"/>
      <c r="AX329" s="305"/>
      <c r="AY329" s="305"/>
      <c r="AZ329" s="305"/>
      <c r="BA329" s="305"/>
      <c r="BB329" s="305"/>
      <c r="BC329" s="305"/>
      <c r="BD329" s="305"/>
      <c r="BE329" s="305"/>
      <c r="BF329" s="305"/>
      <c r="BG329" s="305"/>
      <c r="BH329" s="305"/>
      <c r="BI329" s="305"/>
      <c r="BJ329" s="305"/>
      <c r="BK329" s="305"/>
      <c r="BL329" s="305"/>
      <c r="BM329" s="305"/>
      <c r="BN329" s="305"/>
      <c r="BO329" s="305"/>
      <c r="BP329" s="305"/>
      <c r="BQ329" s="305"/>
      <c r="BR329" s="305"/>
      <c r="BS329" s="305"/>
      <c r="BT329" s="305"/>
      <c r="BU329" s="305"/>
    </row>
    <row r="330" spans="2:73" s="116" customFormat="1" ht="27.75">
      <c r="B330" s="117" t="s">
        <v>388</v>
      </c>
      <c r="C330" s="114" t="s">
        <v>479</v>
      </c>
      <c r="D330" s="115">
        <v>100</v>
      </c>
      <c r="E330" s="114"/>
      <c r="F330" s="114"/>
      <c r="G330" s="114"/>
      <c r="H330" s="114"/>
      <c r="I330" s="114"/>
      <c r="J330" s="114"/>
      <c r="K330" s="114"/>
      <c r="L330" s="114">
        <v>136.19999999999999</v>
      </c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>
        <v>5</v>
      </c>
      <c r="AD330" s="114"/>
      <c r="AE330" s="114"/>
      <c r="AF330" s="114"/>
      <c r="AG330" s="114"/>
      <c r="AH330" s="114"/>
      <c r="AI330" s="306"/>
      <c r="AJ330" s="305"/>
      <c r="AK330" s="305">
        <v>0.3</v>
      </c>
      <c r="AL330" s="305"/>
      <c r="AM330" s="305"/>
      <c r="AN330" s="305"/>
      <c r="AO330" s="305"/>
      <c r="AP330" s="305"/>
      <c r="AQ330" s="305"/>
      <c r="AR330" s="305"/>
      <c r="AS330" s="305"/>
      <c r="AT330" s="305"/>
      <c r="AU330" s="305"/>
      <c r="AV330" s="305"/>
      <c r="AW330" s="305"/>
      <c r="AX330" s="305"/>
      <c r="AY330" s="305"/>
      <c r="AZ330" s="305"/>
      <c r="BA330" s="305"/>
      <c r="BB330" s="305"/>
      <c r="BC330" s="305"/>
      <c r="BD330" s="305"/>
      <c r="BE330" s="305"/>
      <c r="BF330" s="305"/>
      <c r="BG330" s="305"/>
      <c r="BH330" s="305"/>
      <c r="BI330" s="305"/>
      <c r="BJ330" s="305"/>
      <c r="BK330" s="305"/>
      <c r="BL330" s="305"/>
      <c r="BM330" s="305"/>
      <c r="BN330" s="305"/>
      <c r="BO330" s="305"/>
      <c r="BP330" s="305"/>
      <c r="BQ330" s="305"/>
      <c r="BR330" s="305"/>
      <c r="BS330" s="305"/>
      <c r="BT330" s="305"/>
      <c r="BU330" s="305"/>
    </row>
    <row r="331" spans="2:73" s="116" customFormat="1" ht="27.75">
      <c r="B331" s="117" t="s">
        <v>275</v>
      </c>
      <c r="C331" s="114" t="s">
        <v>302</v>
      </c>
      <c r="D331" s="115">
        <v>300</v>
      </c>
      <c r="E331" s="114"/>
      <c r="F331" s="114"/>
      <c r="G331" s="114"/>
      <c r="H331" s="114"/>
      <c r="I331" s="114"/>
      <c r="J331" s="114"/>
      <c r="K331" s="114">
        <v>60</v>
      </c>
      <c r="L331" s="114">
        <v>75</v>
      </c>
      <c r="M331" s="114">
        <v>3.6</v>
      </c>
      <c r="N331" s="114"/>
      <c r="O331" s="114"/>
      <c r="P331" s="114"/>
      <c r="Q331" s="114"/>
      <c r="R331" s="114"/>
      <c r="S331" s="114"/>
      <c r="T331" s="114"/>
      <c r="U331" s="114"/>
      <c r="V331" s="114">
        <v>6</v>
      </c>
      <c r="W331" s="114"/>
      <c r="X331" s="114"/>
      <c r="Y331" s="114"/>
      <c r="Z331" s="114"/>
      <c r="AA331" s="114"/>
      <c r="AB331" s="114"/>
      <c r="AC331" s="114"/>
      <c r="AD331" s="114">
        <v>1.8</v>
      </c>
      <c r="AE331" s="114"/>
      <c r="AF331" s="114"/>
      <c r="AG331" s="114"/>
      <c r="AH331" s="114"/>
      <c r="AI331" s="306"/>
      <c r="AJ331" s="305"/>
      <c r="AK331" s="305"/>
      <c r="AL331" s="305"/>
      <c r="AM331" s="305"/>
      <c r="AN331" s="305"/>
      <c r="AO331" s="305"/>
      <c r="AP331" s="305"/>
      <c r="AQ331" s="305"/>
      <c r="AR331" s="305"/>
      <c r="AS331" s="305"/>
      <c r="AT331" s="305"/>
      <c r="AU331" s="305"/>
      <c r="AV331" s="305"/>
      <c r="AW331" s="305"/>
      <c r="AX331" s="305"/>
      <c r="AY331" s="305"/>
      <c r="AZ331" s="305"/>
      <c r="BA331" s="305"/>
      <c r="BB331" s="305"/>
      <c r="BC331" s="305"/>
      <c r="BD331" s="305"/>
      <c r="BE331" s="305"/>
      <c r="BF331" s="305"/>
      <c r="BG331" s="305"/>
      <c r="BH331" s="305"/>
      <c r="BI331" s="305"/>
      <c r="BJ331" s="305"/>
      <c r="BK331" s="305"/>
      <c r="BL331" s="305"/>
      <c r="BM331" s="305"/>
      <c r="BN331" s="305"/>
      <c r="BO331" s="305"/>
      <c r="BP331" s="305"/>
      <c r="BQ331" s="305"/>
      <c r="BR331" s="305"/>
      <c r="BS331" s="305"/>
      <c r="BT331" s="305"/>
      <c r="BU331" s="305"/>
    </row>
    <row r="332" spans="2:73" s="116" customFormat="1" ht="27.75">
      <c r="B332" s="117"/>
      <c r="C332" s="114" t="s">
        <v>249</v>
      </c>
      <c r="D332" s="115">
        <v>6</v>
      </c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>
        <v>6</v>
      </c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5"/>
      <c r="AI332" s="307"/>
      <c r="AJ332" s="305"/>
      <c r="AK332" s="305"/>
      <c r="AL332" s="305"/>
      <c r="AM332" s="305"/>
      <c r="AN332" s="305"/>
      <c r="AO332" s="305"/>
      <c r="AP332" s="305"/>
      <c r="AQ332" s="305"/>
      <c r="AR332" s="305"/>
      <c r="AS332" s="305"/>
      <c r="AT332" s="305"/>
      <c r="AU332" s="305"/>
      <c r="AV332" s="305"/>
      <c r="AW332" s="305"/>
      <c r="AX332" s="305"/>
      <c r="AY332" s="305"/>
      <c r="AZ332" s="305"/>
      <c r="BA332" s="305"/>
      <c r="BB332" s="305"/>
      <c r="BC332" s="305"/>
      <c r="BD332" s="305"/>
      <c r="BE332" s="305"/>
      <c r="BF332" s="305"/>
      <c r="BG332" s="305"/>
      <c r="BH332" s="305"/>
      <c r="BI332" s="305"/>
      <c r="BJ332" s="305"/>
      <c r="BK332" s="305"/>
      <c r="BL332" s="305"/>
      <c r="BM332" s="305"/>
      <c r="BN332" s="305"/>
      <c r="BO332" s="305"/>
      <c r="BP332" s="305"/>
      <c r="BQ332" s="305"/>
      <c r="BR332" s="305"/>
      <c r="BS332" s="305"/>
      <c r="BT332" s="305"/>
      <c r="BU332" s="305"/>
    </row>
    <row r="333" spans="2:73" s="116" customFormat="1" ht="27.75">
      <c r="B333" s="117" t="s">
        <v>397</v>
      </c>
      <c r="C333" s="114" t="s">
        <v>490</v>
      </c>
      <c r="D333" s="115">
        <v>100</v>
      </c>
      <c r="E333" s="114">
        <v>16.7</v>
      </c>
      <c r="F333" s="114">
        <v>5</v>
      </c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>
        <v>11.7</v>
      </c>
      <c r="V333" s="114"/>
      <c r="W333" s="114"/>
      <c r="X333" s="114"/>
      <c r="Y333" s="114"/>
      <c r="Z333" s="114">
        <v>8.3000000000000007</v>
      </c>
      <c r="AA333" s="114">
        <v>83.3</v>
      </c>
      <c r="AB333" s="114"/>
      <c r="AC333" s="114">
        <v>10</v>
      </c>
      <c r="AD333" s="114"/>
      <c r="AE333" s="114"/>
      <c r="AF333" s="114"/>
      <c r="AG333" s="114"/>
      <c r="AH333" s="114"/>
      <c r="AI333" s="306"/>
      <c r="AJ333" s="305"/>
      <c r="AK333" s="305">
        <v>0.8</v>
      </c>
      <c r="AL333" s="305"/>
      <c r="AM333" s="305"/>
      <c r="AN333" s="305"/>
      <c r="AO333" s="305"/>
      <c r="AP333" s="305"/>
      <c r="AQ333" s="305"/>
      <c r="AR333" s="305"/>
      <c r="AS333" s="305"/>
      <c r="AT333" s="305"/>
      <c r="AU333" s="305"/>
      <c r="AV333" s="305"/>
      <c r="AW333" s="305"/>
      <c r="AX333" s="305"/>
      <c r="AY333" s="305"/>
      <c r="AZ333" s="305"/>
      <c r="BA333" s="305"/>
      <c r="BB333" s="305"/>
      <c r="BC333" s="305"/>
      <c r="BD333" s="305"/>
      <c r="BE333" s="305"/>
      <c r="BF333" s="305"/>
      <c r="BG333" s="305"/>
      <c r="BH333" s="305"/>
      <c r="BI333" s="305"/>
      <c r="BJ333" s="305"/>
      <c r="BK333" s="305"/>
      <c r="BL333" s="305"/>
      <c r="BM333" s="305"/>
      <c r="BN333" s="305"/>
      <c r="BO333" s="305"/>
      <c r="BP333" s="305"/>
      <c r="BQ333" s="305"/>
      <c r="BR333" s="305"/>
      <c r="BS333" s="305"/>
      <c r="BT333" s="305"/>
      <c r="BU333" s="305"/>
    </row>
    <row r="334" spans="2:73" s="116" customFormat="1" ht="27.75">
      <c r="B334" s="117" t="s">
        <v>241</v>
      </c>
      <c r="C334" s="114" t="s">
        <v>56</v>
      </c>
      <c r="D334" s="115">
        <v>200</v>
      </c>
      <c r="E334" s="114"/>
      <c r="F334" s="114"/>
      <c r="G334" s="114"/>
      <c r="H334" s="114"/>
      <c r="I334" s="114"/>
      <c r="J334" s="114"/>
      <c r="K334" s="114">
        <v>200</v>
      </c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>
        <v>7</v>
      </c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306"/>
      <c r="AJ334" s="305"/>
      <c r="AK334" s="305">
        <v>1.2</v>
      </c>
      <c r="AL334" s="305"/>
      <c r="AM334" s="305"/>
      <c r="AN334" s="305"/>
      <c r="AO334" s="305"/>
      <c r="AP334" s="305"/>
      <c r="AQ334" s="305"/>
      <c r="AR334" s="305"/>
      <c r="AS334" s="305"/>
      <c r="AT334" s="305"/>
      <c r="AU334" s="305"/>
      <c r="AV334" s="305"/>
      <c r="AW334" s="305"/>
      <c r="AX334" s="305"/>
      <c r="AY334" s="305"/>
      <c r="AZ334" s="305"/>
      <c r="BA334" s="305"/>
      <c r="BB334" s="305"/>
      <c r="BC334" s="305"/>
      <c r="BD334" s="305"/>
      <c r="BE334" s="305"/>
      <c r="BF334" s="305"/>
      <c r="BG334" s="305"/>
      <c r="BH334" s="305"/>
      <c r="BI334" s="305"/>
      <c r="BJ334" s="305"/>
      <c r="BK334" s="305"/>
      <c r="BL334" s="305"/>
      <c r="BM334" s="305"/>
      <c r="BN334" s="305"/>
      <c r="BO334" s="305"/>
      <c r="BP334" s="305"/>
      <c r="BQ334" s="305"/>
      <c r="BR334" s="305"/>
      <c r="BS334" s="305"/>
      <c r="BT334" s="305"/>
      <c r="BU334" s="305"/>
    </row>
    <row r="335" spans="2:73" s="116" customFormat="1" ht="27.75">
      <c r="B335" s="117"/>
      <c r="C335" s="118" t="s">
        <v>4</v>
      </c>
      <c r="D335" s="115">
        <v>200</v>
      </c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>
        <v>200</v>
      </c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306"/>
      <c r="AJ335" s="305"/>
      <c r="AK335" s="305"/>
      <c r="AL335" s="305"/>
      <c r="AM335" s="305"/>
      <c r="AN335" s="305"/>
      <c r="AO335" s="305"/>
      <c r="AP335" s="305"/>
      <c r="AQ335" s="305"/>
      <c r="AR335" s="305"/>
      <c r="AS335" s="305"/>
      <c r="AT335" s="305"/>
      <c r="AU335" s="305"/>
      <c r="AV335" s="305"/>
      <c r="AW335" s="305"/>
      <c r="AX335" s="305"/>
      <c r="AY335" s="305"/>
      <c r="AZ335" s="305"/>
      <c r="BA335" s="305"/>
      <c r="BB335" s="305"/>
      <c r="BC335" s="305"/>
      <c r="BD335" s="305"/>
      <c r="BE335" s="305"/>
      <c r="BF335" s="305"/>
      <c r="BG335" s="305"/>
      <c r="BH335" s="305"/>
      <c r="BI335" s="305"/>
      <c r="BJ335" s="305"/>
      <c r="BK335" s="305"/>
      <c r="BL335" s="305"/>
      <c r="BM335" s="305"/>
      <c r="BN335" s="305"/>
      <c r="BO335" s="305"/>
      <c r="BP335" s="305"/>
      <c r="BQ335" s="305"/>
      <c r="BR335" s="305"/>
      <c r="BS335" s="305"/>
      <c r="BT335" s="305"/>
      <c r="BU335" s="305"/>
    </row>
    <row r="336" spans="2:73" s="116" customFormat="1" ht="27.75">
      <c r="B336" s="117"/>
      <c r="C336" s="118" t="s">
        <v>39</v>
      </c>
      <c r="D336" s="115">
        <v>90</v>
      </c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306"/>
      <c r="AJ336" s="305"/>
      <c r="AK336" s="305"/>
      <c r="AL336" s="305"/>
      <c r="AM336" s="305"/>
      <c r="AN336" s="305"/>
      <c r="AO336" s="305"/>
      <c r="AP336" s="305"/>
      <c r="AQ336" s="305"/>
      <c r="AR336" s="305"/>
      <c r="AS336" s="305"/>
      <c r="AT336" s="305"/>
      <c r="AU336" s="305"/>
      <c r="AV336" s="305"/>
      <c r="AW336" s="305"/>
      <c r="AX336" s="305"/>
      <c r="AY336" s="305"/>
      <c r="AZ336" s="305"/>
      <c r="BA336" s="305"/>
      <c r="BB336" s="305"/>
      <c r="BC336" s="305"/>
      <c r="BD336" s="305"/>
      <c r="BE336" s="305"/>
      <c r="BF336" s="305"/>
      <c r="BG336" s="305"/>
      <c r="BH336" s="305"/>
      <c r="BI336" s="305"/>
      <c r="BJ336" s="305"/>
      <c r="BK336" s="305"/>
      <c r="BL336" s="305"/>
      <c r="BM336" s="305"/>
      <c r="BN336" s="305"/>
      <c r="BO336" s="305"/>
      <c r="BP336" s="305"/>
      <c r="BQ336" s="305"/>
      <c r="BR336" s="305"/>
      <c r="BS336" s="305"/>
      <c r="BT336" s="305"/>
      <c r="BU336" s="305"/>
    </row>
    <row r="337" spans="2:73" s="116" customFormat="1" ht="27.75">
      <c r="B337" s="117"/>
      <c r="C337" s="118"/>
      <c r="D337" s="115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306"/>
      <c r="AJ337" s="305"/>
      <c r="AK337" s="305"/>
      <c r="AL337" s="305"/>
      <c r="AM337" s="305"/>
      <c r="AN337" s="305"/>
      <c r="AO337" s="305"/>
      <c r="AP337" s="305"/>
      <c r="AQ337" s="305"/>
      <c r="AR337" s="305"/>
      <c r="AS337" s="305"/>
      <c r="AT337" s="305"/>
      <c r="AU337" s="305"/>
      <c r="AV337" s="305"/>
      <c r="AW337" s="305"/>
      <c r="AX337" s="305"/>
      <c r="AY337" s="305"/>
      <c r="AZ337" s="305"/>
      <c r="BA337" s="305"/>
      <c r="BB337" s="305"/>
      <c r="BC337" s="305"/>
      <c r="BD337" s="305"/>
      <c r="BE337" s="305"/>
      <c r="BF337" s="305"/>
      <c r="BG337" s="305"/>
      <c r="BH337" s="305"/>
      <c r="BI337" s="305"/>
      <c r="BJ337" s="305"/>
      <c r="BK337" s="305"/>
      <c r="BL337" s="305"/>
      <c r="BM337" s="305"/>
      <c r="BN337" s="305"/>
      <c r="BO337" s="305"/>
      <c r="BP337" s="305"/>
      <c r="BQ337" s="305"/>
      <c r="BR337" s="305"/>
      <c r="BS337" s="305"/>
      <c r="BT337" s="305"/>
      <c r="BU337" s="305"/>
    </row>
    <row r="338" spans="2:73" s="116" customFormat="1" ht="27.75">
      <c r="B338" s="117"/>
      <c r="C338" s="118"/>
      <c r="D338" s="115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</row>
    <row r="339" spans="2:73" s="116" customFormat="1" ht="27.75">
      <c r="B339" s="117" t="s">
        <v>269</v>
      </c>
      <c r="C339" s="114" t="s">
        <v>270</v>
      </c>
      <c r="D339" s="115" t="s">
        <v>212</v>
      </c>
      <c r="E339" s="114">
        <v>13.34</v>
      </c>
      <c r="F339" s="114">
        <v>10.88</v>
      </c>
      <c r="G339" s="114"/>
      <c r="H339" s="114"/>
      <c r="I339" s="114"/>
      <c r="J339" s="114"/>
      <c r="K339" s="114"/>
      <c r="L339" s="114">
        <v>75.88</v>
      </c>
      <c r="M339" s="114">
        <v>2</v>
      </c>
      <c r="N339" s="114"/>
      <c r="O339" s="114"/>
      <c r="P339" s="114"/>
      <c r="Q339" s="114">
        <v>63.34</v>
      </c>
      <c r="R339" s="114"/>
      <c r="S339" s="114"/>
      <c r="T339" s="114"/>
      <c r="U339" s="114">
        <v>20</v>
      </c>
      <c r="V339" s="114">
        <v>1.2</v>
      </c>
      <c r="W339" s="114"/>
      <c r="X339" s="114"/>
      <c r="Y339" s="114"/>
      <c r="Z339" s="114"/>
      <c r="AA339" s="114"/>
      <c r="AB339" s="114"/>
      <c r="AC339" s="114">
        <v>10</v>
      </c>
      <c r="AD339" s="114">
        <v>0.75</v>
      </c>
      <c r="AE339" s="114"/>
      <c r="AF339" s="114"/>
      <c r="AG339" s="114"/>
      <c r="AH339" s="114"/>
      <c r="AI339" s="306"/>
      <c r="AJ339" s="305"/>
      <c r="AK339" s="305"/>
      <c r="AL339" s="305"/>
      <c r="AM339" s="305"/>
      <c r="AN339" s="305"/>
      <c r="AO339" s="305"/>
      <c r="AP339" s="305"/>
      <c r="AQ339" s="305"/>
      <c r="AR339" s="305"/>
      <c r="AS339" s="305"/>
      <c r="AT339" s="305"/>
      <c r="AU339" s="305"/>
      <c r="AV339" s="305"/>
      <c r="AW339" s="305"/>
      <c r="AX339" s="305"/>
      <c r="AY339" s="305"/>
      <c r="AZ339" s="305"/>
      <c r="BA339" s="305"/>
      <c r="BB339" s="305"/>
      <c r="BC339" s="305"/>
      <c r="BD339" s="305"/>
      <c r="BE339" s="305"/>
      <c r="BF339" s="305"/>
      <c r="BG339" s="305"/>
      <c r="BH339" s="305"/>
      <c r="BI339" s="305"/>
      <c r="BJ339" s="305"/>
      <c r="BK339" s="305"/>
      <c r="BL339" s="305"/>
      <c r="BM339" s="305"/>
      <c r="BN339" s="305"/>
      <c r="BO339" s="305"/>
      <c r="BP339" s="305"/>
      <c r="BQ339" s="305"/>
      <c r="BR339" s="305"/>
      <c r="BS339" s="305"/>
      <c r="BT339" s="305"/>
      <c r="BU339" s="305"/>
    </row>
    <row r="340" spans="2:73" s="116" customFormat="1" ht="27.75">
      <c r="B340" s="117" t="s">
        <v>264</v>
      </c>
      <c r="C340" s="114" t="s">
        <v>12</v>
      </c>
      <c r="D340" s="115">
        <v>200</v>
      </c>
      <c r="E340" s="114"/>
      <c r="F340" s="114"/>
      <c r="G340" s="114"/>
      <c r="H340" s="114">
        <v>67.900000000000006</v>
      </c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>
        <v>7</v>
      </c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306"/>
      <c r="AJ340" s="305"/>
      <c r="AK340" s="305"/>
      <c r="AL340" s="305"/>
      <c r="AM340" s="305"/>
      <c r="AN340" s="305"/>
      <c r="AO340" s="305"/>
      <c r="AP340" s="305"/>
      <c r="AQ340" s="305"/>
      <c r="AR340" s="305"/>
      <c r="AS340" s="305"/>
      <c r="AT340" s="305"/>
      <c r="AU340" s="305"/>
      <c r="AV340" s="305"/>
      <c r="AW340" s="305"/>
      <c r="AX340" s="305"/>
      <c r="AY340" s="305"/>
      <c r="AZ340" s="305"/>
      <c r="BA340" s="305"/>
      <c r="BB340" s="305"/>
      <c r="BC340" s="305"/>
      <c r="BD340" s="305"/>
      <c r="BE340" s="305"/>
      <c r="BF340" s="305"/>
      <c r="BG340" s="305"/>
      <c r="BH340" s="305"/>
      <c r="BI340" s="305"/>
      <c r="BJ340" s="305"/>
      <c r="BK340" s="305"/>
      <c r="BL340" s="305"/>
      <c r="BM340" s="305"/>
      <c r="BN340" s="305"/>
      <c r="BO340" s="305"/>
      <c r="BP340" s="305"/>
      <c r="BQ340" s="305"/>
      <c r="BR340" s="305"/>
      <c r="BS340" s="305"/>
      <c r="BT340" s="305"/>
      <c r="BU340" s="305"/>
    </row>
    <row r="341" spans="2:73" s="116" customFormat="1" ht="27.75">
      <c r="B341" s="117" t="s">
        <v>265</v>
      </c>
      <c r="C341" s="114" t="s">
        <v>266</v>
      </c>
      <c r="D341" s="115">
        <v>200</v>
      </c>
      <c r="E341" s="114"/>
      <c r="F341" s="114"/>
      <c r="G341" s="114"/>
      <c r="H341" s="114"/>
      <c r="I341" s="114"/>
      <c r="J341" s="114"/>
      <c r="K341" s="114"/>
      <c r="L341" s="114"/>
      <c r="M341" s="114"/>
      <c r="N341" s="114">
        <v>40</v>
      </c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>
        <v>20</v>
      </c>
      <c r="AE341" s="114"/>
      <c r="AF341" s="114"/>
      <c r="AG341" s="114"/>
      <c r="AH341" s="114"/>
      <c r="AI341" s="306"/>
      <c r="AJ341" s="305"/>
      <c r="AK341" s="305"/>
      <c r="AL341" s="305"/>
      <c r="AM341" s="305"/>
      <c r="AN341" s="305"/>
      <c r="AO341" s="305"/>
      <c r="AP341" s="305"/>
      <c r="AQ341" s="305"/>
      <c r="AR341" s="305"/>
      <c r="AS341" s="305"/>
      <c r="AT341" s="305"/>
      <c r="AU341" s="305"/>
      <c r="AV341" s="305"/>
      <c r="AW341" s="305"/>
      <c r="AX341" s="305"/>
      <c r="AY341" s="305"/>
      <c r="AZ341" s="305"/>
      <c r="BA341" s="305"/>
      <c r="BB341" s="305"/>
      <c r="BC341" s="305"/>
      <c r="BD341" s="305"/>
      <c r="BE341" s="305"/>
      <c r="BF341" s="305"/>
      <c r="BG341" s="305"/>
      <c r="BH341" s="305"/>
      <c r="BI341" s="305"/>
      <c r="BJ341" s="305"/>
      <c r="BK341" s="305"/>
      <c r="BL341" s="305"/>
      <c r="BM341" s="305"/>
      <c r="BN341" s="305"/>
      <c r="BO341" s="305"/>
      <c r="BP341" s="305"/>
      <c r="BQ341" s="305"/>
      <c r="BR341" s="305"/>
      <c r="BS341" s="305"/>
      <c r="BT341" s="305"/>
      <c r="BU341" s="305"/>
    </row>
    <row r="342" spans="2:73" s="116" customFormat="1" ht="27.75">
      <c r="B342" s="117"/>
      <c r="C342" s="114" t="s">
        <v>39</v>
      </c>
      <c r="D342" s="115">
        <v>40</v>
      </c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306"/>
      <c r="AJ342" s="305"/>
      <c r="AK342" s="305"/>
      <c r="AL342" s="305"/>
      <c r="AM342" s="305"/>
      <c r="AN342" s="305"/>
      <c r="AO342" s="305"/>
      <c r="AP342" s="305"/>
      <c r="AQ342" s="305"/>
      <c r="AR342" s="305"/>
      <c r="AS342" s="305"/>
      <c r="AT342" s="305"/>
      <c r="AU342" s="305"/>
      <c r="AV342" s="305"/>
      <c r="AW342" s="305"/>
      <c r="AX342" s="305"/>
      <c r="AY342" s="305"/>
      <c r="AZ342" s="305"/>
      <c r="BA342" s="305"/>
      <c r="BB342" s="305"/>
      <c r="BC342" s="305"/>
      <c r="BD342" s="305"/>
      <c r="BE342" s="305"/>
      <c r="BF342" s="305"/>
      <c r="BG342" s="305"/>
      <c r="BH342" s="305"/>
      <c r="BI342" s="305"/>
      <c r="BJ342" s="305"/>
      <c r="BK342" s="305"/>
      <c r="BL342" s="305"/>
      <c r="BM342" s="305"/>
      <c r="BN342" s="305"/>
      <c r="BO342" s="305"/>
      <c r="BP342" s="305"/>
      <c r="BQ342" s="305"/>
      <c r="BR342" s="305"/>
      <c r="BS342" s="305"/>
      <c r="BT342" s="305"/>
      <c r="BU342" s="305"/>
    </row>
    <row r="343" spans="2:73" s="116" customFormat="1" ht="27.75">
      <c r="B343" s="117"/>
      <c r="C343" s="114" t="s">
        <v>31</v>
      </c>
      <c r="D343" s="115">
        <v>30</v>
      </c>
      <c r="E343" s="114">
        <v>30</v>
      </c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306"/>
      <c r="AJ343" s="305"/>
      <c r="AK343" s="305"/>
      <c r="AL343" s="305"/>
      <c r="AM343" s="305"/>
      <c r="AN343" s="305"/>
      <c r="AO343" s="305"/>
      <c r="AP343" s="305"/>
      <c r="AQ343" s="305"/>
      <c r="AR343" s="305"/>
      <c r="AS343" s="305"/>
      <c r="AT343" s="305"/>
      <c r="AU343" s="305"/>
      <c r="AV343" s="305"/>
      <c r="AW343" s="305"/>
      <c r="AX343" s="305"/>
      <c r="AY343" s="305"/>
      <c r="AZ343" s="305"/>
      <c r="BA343" s="305"/>
      <c r="BB343" s="305"/>
      <c r="BC343" s="305"/>
      <c r="BD343" s="305"/>
      <c r="BE343" s="305"/>
      <c r="BF343" s="305"/>
      <c r="BG343" s="305"/>
      <c r="BH343" s="305"/>
      <c r="BI343" s="305"/>
      <c r="BJ343" s="305"/>
      <c r="BK343" s="305"/>
      <c r="BL343" s="305"/>
      <c r="BM343" s="305"/>
      <c r="BN343" s="305"/>
      <c r="BO343" s="305"/>
      <c r="BP343" s="305"/>
      <c r="BQ343" s="305"/>
      <c r="BR343" s="305"/>
      <c r="BS343" s="305"/>
      <c r="BT343" s="305"/>
      <c r="BU343" s="305"/>
    </row>
    <row r="344" spans="2:73" s="116" customFormat="1" ht="27.75">
      <c r="B344" s="117"/>
      <c r="C344" s="114"/>
      <c r="D344" s="115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306"/>
      <c r="AJ344" s="305"/>
      <c r="AK344" s="305"/>
      <c r="AL344" s="305"/>
      <c r="AM344" s="305"/>
      <c r="AN344" s="305"/>
      <c r="AO344" s="305"/>
      <c r="AP344" s="305"/>
      <c r="AQ344" s="305"/>
      <c r="AR344" s="305"/>
      <c r="AS344" s="305"/>
      <c r="AT344" s="305"/>
      <c r="AU344" s="305"/>
      <c r="AV344" s="305"/>
      <c r="AW344" s="305"/>
      <c r="AX344" s="305"/>
      <c r="AY344" s="305"/>
      <c r="AZ344" s="305"/>
      <c r="BA344" s="305"/>
      <c r="BB344" s="305"/>
      <c r="BC344" s="305"/>
      <c r="BD344" s="305"/>
      <c r="BE344" s="305"/>
      <c r="BF344" s="305"/>
      <c r="BG344" s="305"/>
      <c r="BH344" s="305"/>
      <c r="BI344" s="305"/>
      <c r="BJ344" s="305"/>
      <c r="BK344" s="305"/>
      <c r="BL344" s="305"/>
      <c r="BM344" s="305"/>
      <c r="BN344" s="305"/>
      <c r="BO344" s="305"/>
      <c r="BP344" s="305"/>
      <c r="BQ344" s="305"/>
      <c r="BR344" s="305"/>
      <c r="BS344" s="305"/>
      <c r="BT344" s="305"/>
      <c r="BU344" s="305"/>
    </row>
    <row r="345" spans="2:73" s="116" customFormat="1" ht="27.75">
      <c r="B345" s="117" t="s">
        <v>234</v>
      </c>
      <c r="C345" s="114" t="s">
        <v>48</v>
      </c>
      <c r="D345" s="115">
        <v>180</v>
      </c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>
        <v>180</v>
      </c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306"/>
      <c r="AJ345" s="305"/>
      <c r="AK345" s="305"/>
      <c r="AL345" s="305"/>
      <c r="AM345" s="305"/>
      <c r="AN345" s="305"/>
      <c r="AO345" s="305"/>
      <c r="AP345" s="305"/>
      <c r="AQ345" s="305"/>
      <c r="AR345" s="305"/>
      <c r="AS345" s="305"/>
      <c r="AT345" s="305"/>
      <c r="AU345" s="305"/>
      <c r="AV345" s="305"/>
      <c r="AW345" s="305"/>
      <c r="AX345" s="305"/>
      <c r="AY345" s="305"/>
      <c r="AZ345" s="305"/>
      <c r="BA345" s="305"/>
      <c r="BB345" s="305"/>
      <c r="BC345" s="305"/>
      <c r="BD345" s="305"/>
      <c r="BE345" s="305"/>
      <c r="BF345" s="305"/>
      <c r="BG345" s="305"/>
      <c r="BH345" s="305"/>
      <c r="BI345" s="305"/>
      <c r="BJ345" s="305"/>
      <c r="BK345" s="305"/>
      <c r="BL345" s="305"/>
      <c r="BM345" s="305"/>
      <c r="BN345" s="305"/>
      <c r="BO345" s="305"/>
      <c r="BP345" s="305"/>
      <c r="BQ345" s="305"/>
      <c r="BR345" s="305"/>
      <c r="BS345" s="305"/>
      <c r="BT345" s="305"/>
      <c r="BU345" s="305"/>
    </row>
    <row r="346" spans="2:73" s="116" customFormat="1" ht="27.75">
      <c r="B346" s="117"/>
      <c r="C346" s="114" t="s">
        <v>31</v>
      </c>
      <c r="D346" s="115">
        <v>30</v>
      </c>
      <c r="E346" s="114">
        <v>30</v>
      </c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306"/>
      <c r="AJ346" s="305"/>
      <c r="AK346" s="305"/>
      <c r="AL346" s="305"/>
      <c r="AM346" s="305"/>
      <c r="AN346" s="305"/>
      <c r="AO346" s="305"/>
      <c r="AP346" s="305"/>
      <c r="AQ346" s="305"/>
      <c r="AR346" s="305"/>
      <c r="AS346" s="305"/>
      <c r="AT346" s="305"/>
      <c r="AU346" s="305"/>
      <c r="AV346" s="305"/>
      <c r="AW346" s="305"/>
      <c r="AX346" s="305"/>
      <c r="AY346" s="305"/>
      <c r="AZ346" s="305"/>
      <c r="BA346" s="305"/>
      <c r="BB346" s="305"/>
      <c r="BC346" s="305"/>
      <c r="BD346" s="305"/>
      <c r="BE346" s="305"/>
      <c r="BF346" s="305"/>
      <c r="BG346" s="305"/>
      <c r="BH346" s="305"/>
      <c r="BI346" s="305"/>
      <c r="BJ346" s="305"/>
      <c r="BK346" s="305"/>
      <c r="BL346" s="305"/>
      <c r="BM346" s="305"/>
      <c r="BN346" s="305"/>
      <c r="BO346" s="305"/>
      <c r="BP346" s="305"/>
      <c r="BQ346" s="305"/>
      <c r="BR346" s="305"/>
      <c r="BS346" s="305"/>
      <c r="BT346" s="305"/>
      <c r="BU346" s="305"/>
    </row>
    <row r="347" spans="2:73" s="116" customFormat="1" ht="27.75">
      <c r="B347" s="119"/>
      <c r="C347" s="114" t="s">
        <v>35</v>
      </c>
      <c r="D347" s="115">
        <v>15</v>
      </c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306"/>
      <c r="AJ347" s="305"/>
      <c r="AK347" s="305"/>
      <c r="AL347" s="305"/>
      <c r="AM347" s="305"/>
      <c r="AN347" s="305"/>
      <c r="AO347" s="305"/>
      <c r="AP347" s="305"/>
      <c r="AQ347" s="305"/>
      <c r="AR347" s="305"/>
      <c r="AS347" s="305"/>
      <c r="AT347" s="305"/>
      <c r="AU347" s="305"/>
      <c r="AV347" s="305"/>
      <c r="AW347" s="305"/>
      <c r="AX347" s="305"/>
      <c r="AY347" s="305"/>
      <c r="AZ347" s="305"/>
      <c r="BA347" s="305"/>
      <c r="BB347" s="305"/>
      <c r="BC347" s="305"/>
      <c r="BD347" s="305"/>
      <c r="BE347" s="305"/>
      <c r="BF347" s="305"/>
      <c r="BG347" s="305"/>
      <c r="BH347" s="305"/>
      <c r="BI347" s="305"/>
      <c r="BJ347" s="305"/>
      <c r="BK347" s="305"/>
      <c r="BL347" s="305"/>
      <c r="BM347" s="305"/>
      <c r="BN347" s="305"/>
      <c r="BO347" s="305"/>
      <c r="BP347" s="305"/>
      <c r="BQ347" s="305"/>
      <c r="BR347" s="305"/>
      <c r="BS347" s="305"/>
      <c r="BT347" s="305"/>
      <c r="BU347" s="305"/>
    </row>
    <row r="348" spans="2:73" ht="26.25">
      <c r="B348" s="110"/>
      <c r="C348" s="120" t="s">
        <v>138</v>
      </c>
      <c r="D348" s="121">
        <f>D336+D342</f>
        <v>130</v>
      </c>
      <c r="E348" s="121">
        <f t="shared" ref="E348:AI348" si="10">SUM(E321:E347)</f>
        <v>136.04000000000002</v>
      </c>
      <c r="F348" s="121">
        <f t="shared" si="10"/>
        <v>15.88</v>
      </c>
      <c r="G348" s="121">
        <f t="shared" si="10"/>
        <v>0</v>
      </c>
      <c r="H348" s="121">
        <f t="shared" si="10"/>
        <v>67.900000000000006</v>
      </c>
      <c r="I348" s="121">
        <f t="shared" si="10"/>
        <v>14</v>
      </c>
      <c r="J348" s="121">
        <f t="shared" si="10"/>
        <v>0</v>
      </c>
      <c r="K348" s="121">
        <f t="shared" si="10"/>
        <v>260</v>
      </c>
      <c r="L348" s="121">
        <f t="shared" si="10"/>
        <v>287.08</v>
      </c>
      <c r="M348" s="121">
        <f t="shared" si="10"/>
        <v>5.6</v>
      </c>
      <c r="N348" s="121">
        <f t="shared" si="10"/>
        <v>140</v>
      </c>
      <c r="O348" s="121">
        <f t="shared" si="10"/>
        <v>0</v>
      </c>
      <c r="P348" s="121">
        <f t="shared" si="10"/>
        <v>200</v>
      </c>
      <c r="Q348" s="121">
        <f t="shared" si="10"/>
        <v>63.34</v>
      </c>
      <c r="R348" s="121">
        <f t="shared" si="10"/>
        <v>0</v>
      </c>
      <c r="S348" s="121">
        <f t="shared" si="10"/>
        <v>0</v>
      </c>
      <c r="T348" s="121">
        <f t="shared" si="10"/>
        <v>0</v>
      </c>
      <c r="U348" s="121">
        <f t="shared" si="10"/>
        <v>461.7</v>
      </c>
      <c r="V348" s="121">
        <f t="shared" si="10"/>
        <v>26.2</v>
      </c>
      <c r="W348" s="121">
        <f t="shared" si="10"/>
        <v>180</v>
      </c>
      <c r="X348" s="121">
        <f t="shared" si="10"/>
        <v>13</v>
      </c>
      <c r="Y348" s="121">
        <f t="shared" si="10"/>
        <v>0</v>
      </c>
      <c r="Z348" s="121">
        <f t="shared" si="10"/>
        <v>13.700000000000001</v>
      </c>
      <c r="AA348" s="121">
        <f t="shared" si="10"/>
        <v>83.3</v>
      </c>
      <c r="AB348" s="121">
        <f t="shared" si="10"/>
        <v>0</v>
      </c>
      <c r="AC348" s="121">
        <f t="shared" si="10"/>
        <v>31</v>
      </c>
      <c r="AD348" s="121">
        <f t="shared" si="10"/>
        <v>52.55</v>
      </c>
      <c r="AE348" s="121">
        <f t="shared" si="10"/>
        <v>30</v>
      </c>
      <c r="AF348" s="121">
        <f t="shared" si="10"/>
        <v>0</v>
      </c>
      <c r="AG348" s="121">
        <f t="shared" si="10"/>
        <v>1</v>
      </c>
      <c r="AH348" s="121">
        <f t="shared" si="10"/>
        <v>0</v>
      </c>
      <c r="AI348" s="317">
        <f t="shared" si="10"/>
        <v>0</v>
      </c>
    </row>
    <row r="349" spans="2:73" ht="26.25"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</row>
    <row r="350" spans="2:73" ht="26.25">
      <c r="B350" s="105"/>
      <c r="C350" s="105"/>
      <c r="D350" s="105"/>
      <c r="E350" s="105"/>
      <c r="F350" s="105" t="s">
        <v>299</v>
      </c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</row>
    <row r="351" spans="2:73" ht="26.25">
      <c r="B351" s="110" t="s">
        <v>73</v>
      </c>
      <c r="C351" s="110" t="s">
        <v>74</v>
      </c>
      <c r="D351" s="110" t="s">
        <v>75</v>
      </c>
      <c r="E351" s="110"/>
      <c r="F351" s="110"/>
      <c r="G351" s="110" t="s">
        <v>76</v>
      </c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316"/>
    </row>
    <row r="352" spans="2:73" ht="26.25">
      <c r="B352" s="111" t="s">
        <v>77</v>
      </c>
      <c r="C352" s="112" t="s">
        <v>78</v>
      </c>
      <c r="D352" s="110" t="s">
        <v>79</v>
      </c>
      <c r="E352" s="110" t="s">
        <v>80</v>
      </c>
      <c r="F352" s="110" t="s">
        <v>81</v>
      </c>
      <c r="G352" s="110" t="s">
        <v>82</v>
      </c>
      <c r="H352" s="110" t="s">
        <v>83</v>
      </c>
      <c r="I352" s="110" t="s">
        <v>84</v>
      </c>
      <c r="J352" s="110" t="s">
        <v>85</v>
      </c>
      <c r="K352" s="110" t="s">
        <v>86</v>
      </c>
      <c r="L352" s="110" t="s">
        <v>87</v>
      </c>
      <c r="M352" s="110" t="s">
        <v>88</v>
      </c>
      <c r="N352" s="110" t="s">
        <v>41</v>
      </c>
      <c r="O352" s="110" t="s">
        <v>89</v>
      </c>
      <c r="P352" s="110" t="s">
        <v>90</v>
      </c>
      <c r="Q352" s="110" t="s">
        <v>91</v>
      </c>
      <c r="R352" s="110" t="s">
        <v>92</v>
      </c>
      <c r="S352" s="110" t="s">
        <v>93</v>
      </c>
      <c r="T352" s="110" t="s">
        <v>94</v>
      </c>
      <c r="U352" s="110" t="s">
        <v>95</v>
      </c>
      <c r="V352" s="110" t="s">
        <v>96</v>
      </c>
      <c r="W352" s="110" t="s">
        <v>97</v>
      </c>
      <c r="X352" s="110" t="s">
        <v>98</v>
      </c>
      <c r="Y352" s="110" t="s">
        <v>99</v>
      </c>
      <c r="Z352" s="110" t="s">
        <v>100</v>
      </c>
      <c r="AA352" s="110" t="s">
        <v>101</v>
      </c>
      <c r="AB352" s="110" t="s">
        <v>102</v>
      </c>
      <c r="AC352" s="110" t="s">
        <v>103</v>
      </c>
      <c r="AD352" s="110" t="s">
        <v>104</v>
      </c>
      <c r="AE352" s="110" t="s">
        <v>136</v>
      </c>
      <c r="AF352" s="110" t="s">
        <v>105</v>
      </c>
      <c r="AG352" s="110" t="s">
        <v>106</v>
      </c>
      <c r="AH352" s="110" t="s">
        <v>107</v>
      </c>
      <c r="AI352" s="316" t="s">
        <v>108</v>
      </c>
    </row>
    <row r="353" spans="2:73" s="116" customFormat="1" ht="27.75">
      <c r="B353" s="114" t="s">
        <v>252</v>
      </c>
      <c r="C353" s="114" t="s">
        <v>253</v>
      </c>
      <c r="D353" s="115">
        <v>200</v>
      </c>
      <c r="E353" s="114"/>
      <c r="F353" s="114"/>
      <c r="G353" s="114"/>
      <c r="H353" s="114"/>
      <c r="I353" s="114">
        <v>47.3</v>
      </c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>
        <v>90.6</v>
      </c>
      <c r="V353" s="114">
        <v>5</v>
      </c>
      <c r="W353" s="114"/>
      <c r="X353" s="114"/>
      <c r="Y353" s="114"/>
      <c r="Z353" s="114"/>
      <c r="AA353" s="114"/>
      <c r="AB353" s="114"/>
      <c r="AC353" s="114"/>
      <c r="AD353" s="114">
        <v>5</v>
      </c>
      <c r="AE353" s="114"/>
      <c r="AF353" s="114"/>
      <c r="AG353" s="114"/>
      <c r="AH353" s="114"/>
      <c r="AI353" s="306"/>
      <c r="AJ353" s="305"/>
      <c r="AK353" s="305"/>
      <c r="AL353" s="305"/>
      <c r="AM353" s="305"/>
      <c r="AN353" s="305"/>
      <c r="AO353" s="305"/>
      <c r="AP353" s="305"/>
      <c r="AQ353" s="305"/>
      <c r="AR353" s="305"/>
      <c r="AS353" s="305"/>
      <c r="AT353" s="305"/>
      <c r="AU353" s="305"/>
      <c r="AV353" s="305"/>
      <c r="AW353" s="305"/>
      <c r="AX353" s="305"/>
      <c r="AY353" s="305"/>
      <c r="AZ353" s="305"/>
      <c r="BA353" s="305"/>
      <c r="BB353" s="305"/>
      <c r="BC353" s="305"/>
      <c r="BD353" s="305"/>
      <c r="BE353" s="305"/>
      <c r="BF353" s="305"/>
      <c r="BG353" s="305"/>
      <c r="BH353" s="305"/>
      <c r="BI353" s="305"/>
      <c r="BJ353" s="305"/>
      <c r="BK353" s="305"/>
      <c r="BL353" s="305"/>
      <c r="BM353" s="305"/>
      <c r="BN353" s="305"/>
      <c r="BO353" s="305"/>
      <c r="BP353" s="305"/>
      <c r="BQ353" s="305"/>
      <c r="BR353" s="305"/>
      <c r="BS353" s="305"/>
      <c r="BT353" s="305"/>
      <c r="BU353" s="305"/>
    </row>
    <row r="354" spans="2:73" s="116" customFormat="1" ht="27.75">
      <c r="B354" s="117" t="s">
        <v>240</v>
      </c>
      <c r="C354" s="114" t="s">
        <v>42</v>
      </c>
      <c r="D354" s="115">
        <v>105</v>
      </c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>
        <v>30</v>
      </c>
      <c r="V354" s="114"/>
      <c r="W354" s="114"/>
      <c r="X354" s="114"/>
      <c r="Y354" s="114"/>
      <c r="Z354" s="114">
        <v>80</v>
      </c>
      <c r="AA354" s="114"/>
      <c r="AB354" s="114"/>
      <c r="AC354" s="114">
        <v>5</v>
      </c>
      <c r="AD354" s="114"/>
      <c r="AE354" s="114"/>
      <c r="AF354" s="114"/>
      <c r="AG354" s="114"/>
      <c r="AH354" s="114"/>
      <c r="AI354" s="306"/>
      <c r="AJ354" s="305"/>
      <c r="AK354" s="305"/>
      <c r="AL354" s="308"/>
      <c r="AM354" s="305"/>
      <c r="AN354" s="305"/>
      <c r="AO354" s="305"/>
      <c r="AP354" s="305"/>
      <c r="AQ354" s="305"/>
      <c r="AR354" s="305"/>
      <c r="AS354" s="305"/>
      <c r="AT354" s="305"/>
      <c r="AU354" s="305"/>
      <c r="AV354" s="305"/>
      <c r="AW354" s="305"/>
      <c r="AX354" s="305"/>
      <c r="AY354" s="305"/>
      <c r="AZ354" s="305"/>
      <c r="BA354" s="305"/>
      <c r="BB354" s="305"/>
      <c r="BC354" s="305"/>
      <c r="BD354" s="305"/>
      <c r="BE354" s="305"/>
      <c r="BF354" s="305"/>
      <c r="BG354" s="305"/>
      <c r="BH354" s="305"/>
      <c r="BI354" s="305"/>
      <c r="BJ354" s="305"/>
      <c r="BK354" s="305"/>
      <c r="BL354" s="305"/>
      <c r="BM354" s="305"/>
      <c r="BN354" s="305"/>
      <c r="BO354" s="305"/>
      <c r="BP354" s="305"/>
      <c r="BQ354" s="305"/>
      <c r="BR354" s="305"/>
      <c r="BS354" s="305"/>
      <c r="BT354" s="305"/>
      <c r="BU354" s="305"/>
    </row>
    <row r="355" spans="2:73" s="116" customFormat="1" ht="27.75">
      <c r="B355" s="117" t="s">
        <v>255</v>
      </c>
      <c r="C355" s="114" t="s">
        <v>43</v>
      </c>
      <c r="D355" s="115">
        <v>200</v>
      </c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>
        <v>50</v>
      </c>
      <c r="V355" s="114"/>
      <c r="W355" s="114"/>
      <c r="X355" s="114"/>
      <c r="Y355" s="114"/>
      <c r="Z355" s="114"/>
      <c r="AA355" s="114"/>
      <c r="AB355" s="114"/>
      <c r="AC355" s="114"/>
      <c r="AD355" s="114">
        <v>15</v>
      </c>
      <c r="AE355" s="114"/>
      <c r="AF355" s="114"/>
      <c r="AG355" s="114"/>
      <c r="AH355" s="114">
        <v>8</v>
      </c>
      <c r="AI355" s="306"/>
      <c r="AJ355" s="305"/>
      <c r="AK355" s="305"/>
      <c r="AL355" s="305"/>
      <c r="AM355" s="305"/>
      <c r="AN355" s="305"/>
      <c r="AO355" s="305"/>
      <c r="AP355" s="305"/>
      <c r="AQ355" s="305"/>
      <c r="AR355" s="305"/>
      <c r="AS355" s="305"/>
      <c r="AT355" s="305"/>
      <c r="AU355" s="305"/>
      <c r="AV355" s="305"/>
      <c r="AW355" s="305"/>
      <c r="AX355" s="305"/>
      <c r="AY355" s="305"/>
      <c r="AZ355" s="305"/>
      <c r="BA355" s="305"/>
      <c r="BB355" s="305"/>
      <c r="BC355" s="305"/>
      <c r="BD355" s="305"/>
      <c r="BE355" s="305"/>
      <c r="BF355" s="305"/>
      <c r="BG355" s="305"/>
      <c r="BH355" s="305"/>
      <c r="BI355" s="305"/>
      <c r="BJ355" s="305"/>
      <c r="BK355" s="305"/>
      <c r="BL355" s="305"/>
      <c r="BM355" s="305"/>
      <c r="BN355" s="305"/>
      <c r="BO355" s="305"/>
      <c r="BP355" s="305"/>
      <c r="BQ355" s="305"/>
      <c r="BR355" s="305"/>
      <c r="BS355" s="305"/>
      <c r="BT355" s="305"/>
      <c r="BU355" s="305"/>
    </row>
    <row r="356" spans="2:73" s="116" customFormat="1" ht="27.75">
      <c r="B356" s="117"/>
      <c r="C356" s="114" t="s">
        <v>31</v>
      </c>
      <c r="D356" s="115">
        <v>40</v>
      </c>
      <c r="E356" s="114">
        <v>40</v>
      </c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306"/>
      <c r="AJ356" s="305"/>
      <c r="AK356" s="305"/>
      <c r="AL356" s="305"/>
      <c r="AM356" s="305"/>
      <c r="AN356" s="305"/>
      <c r="AO356" s="305"/>
      <c r="AP356" s="305"/>
      <c r="AQ356" s="305"/>
      <c r="AR356" s="305"/>
      <c r="AS356" s="305"/>
      <c r="AT356" s="305"/>
      <c r="AU356" s="305"/>
      <c r="AV356" s="305"/>
      <c r="AW356" s="305"/>
      <c r="AX356" s="305"/>
      <c r="AY356" s="305"/>
      <c r="AZ356" s="305"/>
      <c r="BA356" s="305"/>
      <c r="BB356" s="305"/>
      <c r="BC356" s="305"/>
      <c r="BD356" s="305"/>
      <c r="BE356" s="305"/>
      <c r="BF356" s="305"/>
      <c r="BG356" s="305"/>
      <c r="BH356" s="305"/>
      <c r="BI356" s="305"/>
      <c r="BJ356" s="305"/>
      <c r="BK356" s="305"/>
      <c r="BL356" s="305"/>
      <c r="BM356" s="305"/>
      <c r="BN356" s="305"/>
      <c r="BO356" s="305"/>
      <c r="BP356" s="305"/>
      <c r="BQ356" s="305"/>
      <c r="BR356" s="305"/>
      <c r="BS356" s="305"/>
      <c r="BT356" s="305"/>
      <c r="BU356" s="305"/>
    </row>
    <row r="357" spans="2:73" s="116" customFormat="1" ht="27.75">
      <c r="B357" s="117" t="s">
        <v>246</v>
      </c>
      <c r="C357" s="114" t="s">
        <v>137</v>
      </c>
      <c r="D357" s="115">
        <v>10</v>
      </c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>
        <v>10</v>
      </c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306"/>
      <c r="AJ357" s="305"/>
      <c r="AK357" s="305"/>
      <c r="AL357" s="305"/>
      <c r="AM357" s="305"/>
      <c r="AN357" s="305"/>
      <c r="AO357" s="305"/>
      <c r="AP357" s="305"/>
      <c r="AQ357" s="305"/>
      <c r="AR357" s="305"/>
      <c r="AS357" s="305"/>
      <c r="AT357" s="305"/>
      <c r="AU357" s="305"/>
      <c r="AV357" s="305"/>
      <c r="AW357" s="305"/>
      <c r="AX357" s="305"/>
      <c r="AY357" s="305"/>
      <c r="AZ357" s="305"/>
      <c r="BA357" s="305"/>
      <c r="BB357" s="305"/>
      <c r="BC357" s="305"/>
      <c r="BD357" s="305"/>
      <c r="BE357" s="305"/>
      <c r="BF357" s="305"/>
      <c r="BG357" s="305"/>
      <c r="BH357" s="305"/>
      <c r="BI357" s="305"/>
      <c r="BJ357" s="305"/>
      <c r="BK357" s="305"/>
      <c r="BL357" s="305"/>
      <c r="BM357" s="305"/>
      <c r="BN357" s="305"/>
      <c r="BO357" s="305"/>
      <c r="BP357" s="305"/>
      <c r="BQ357" s="305"/>
      <c r="BR357" s="305"/>
      <c r="BS357" s="305"/>
      <c r="BT357" s="305"/>
      <c r="BU357" s="305"/>
    </row>
    <row r="358" spans="2:73" s="116" customFormat="1" ht="27.75">
      <c r="B358" s="117"/>
      <c r="C358" s="114"/>
      <c r="D358" s="115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306"/>
      <c r="AJ358" s="305"/>
      <c r="AK358" s="305"/>
      <c r="AL358" s="305"/>
      <c r="AM358" s="305"/>
      <c r="AN358" s="305"/>
      <c r="AO358" s="305"/>
      <c r="AP358" s="305"/>
      <c r="AQ358" s="305"/>
      <c r="AR358" s="305"/>
      <c r="AS358" s="305"/>
      <c r="AT358" s="305"/>
      <c r="AU358" s="305"/>
      <c r="AV358" s="305"/>
      <c r="AW358" s="305"/>
      <c r="AX358" s="305"/>
      <c r="AY358" s="305"/>
      <c r="AZ358" s="305"/>
      <c r="BA358" s="305"/>
      <c r="BB358" s="305"/>
      <c r="BC358" s="305"/>
      <c r="BD358" s="305"/>
      <c r="BE358" s="305"/>
      <c r="BF358" s="305"/>
      <c r="BG358" s="305"/>
      <c r="BH358" s="305"/>
      <c r="BI358" s="305"/>
      <c r="BJ358" s="305"/>
      <c r="BK358" s="305"/>
      <c r="BL358" s="305"/>
      <c r="BM358" s="305"/>
      <c r="BN358" s="305"/>
      <c r="BO358" s="305"/>
      <c r="BP358" s="305"/>
      <c r="BQ358" s="305"/>
      <c r="BR358" s="305"/>
      <c r="BS358" s="305"/>
      <c r="BT358" s="305"/>
      <c r="BU358" s="305"/>
    </row>
    <row r="359" spans="2:73" s="116" customFormat="1" ht="27.75">
      <c r="B359" s="117"/>
      <c r="C359" s="114" t="s">
        <v>4</v>
      </c>
      <c r="D359" s="115">
        <v>200</v>
      </c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>
        <v>200</v>
      </c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306"/>
      <c r="AJ359" s="305"/>
      <c r="AK359" s="305"/>
      <c r="AL359" s="305"/>
      <c r="AM359" s="305"/>
      <c r="AN359" s="305"/>
      <c r="AO359" s="305"/>
      <c r="AP359" s="305"/>
      <c r="AQ359" s="305"/>
      <c r="AR359" s="305"/>
      <c r="AS359" s="305"/>
      <c r="AT359" s="305"/>
      <c r="AU359" s="305"/>
      <c r="AV359" s="305"/>
      <c r="AW359" s="305"/>
      <c r="AX359" s="305"/>
      <c r="AY359" s="305"/>
      <c r="AZ359" s="305"/>
      <c r="BA359" s="305"/>
      <c r="BB359" s="305"/>
      <c r="BC359" s="305"/>
      <c r="BD359" s="305"/>
      <c r="BE359" s="305"/>
      <c r="BF359" s="305"/>
      <c r="BG359" s="305"/>
      <c r="BH359" s="305"/>
      <c r="BI359" s="305"/>
      <c r="BJ359" s="305"/>
      <c r="BK359" s="305"/>
      <c r="BL359" s="305"/>
      <c r="BM359" s="305"/>
      <c r="BN359" s="305"/>
      <c r="BO359" s="305"/>
      <c r="BP359" s="305"/>
      <c r="BQ359" s="305"/>
      <c r="BR359" s="305"/>
      <c r="BS359" s="305"/>
      <c r="BT359" s="305"/>
      <c r="BU359" s="305"/>
    </row>
    <row r="360" spans="2:73" s="116" customFormat="1" ht="27.75">
      <c r="B360" s="117"/>
      <c r="C360" s="114" t="s">
        <v>184</v>
      </c>
      <c r="D360" s="115">
        <v>30</v>
      </c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>
        <v>30</v>
      </c>
      <c r="AF360" s="114"/>
      <c r="AG360" s="114"/>
      <c r="AH360" s="114"/>
      <c r="AI360" s="114"/>
    </row>
    <row r="361" spans="2:73" s="116" customFormat="1" ht="27.75">
      <c r="B361" s="117" t="s">
        <v>235</v>
      </c>
      <c r="C361" s="114" t="s">
        <v>41</v>
      </c>
      <c r="D361" s="115">
        <v>100</v>
      </c>
      <c r="E361" s="114"/>
      <c r="F361" s="114"/>
      <c r="G361" s="114"/>
      <c r="H361" s="114"/>
      <c r="I361" s="114"/>
      <c r="J361" s="114"/>
      <c r="K361" s="114"/>
      <c r="L361" s="114"/>
      <c r="M361" s="114"/>
      <c r="N361" s="114">
        <v>100</v>
      </c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</row>
    <row r="362" spans="2:73" s="116" customFormat="1" ht="27.75">
      <c r="B362" s="117"/>
      <c r="C362" s="114"/>
      <c r="D362" s="115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306"/>
      <c r="AJ362" s="305"/>
      <c r="AK362" s="305"/>
      <c r="AL362" s="305"/>
      <c r="AM362" s="305"/>
      <c r="AN362" s="305"/>
      <c r="AO362" s="305"/>
      <c r="AP362" s="305"/>
      <c r="AQ362" s="305"/>
      <c r="AR362" s="305"/>
      <c r="AS362" s="305"/>
      <c r="AT362" s="305"/>
      <c r="AU362" s="305"/>
      <c r="AV362" s="305"/>
      <c r="AW362" s="305"/>
      <c r="AX362" s="305"/>
      <c r="AY362" s="305"/>
      <c r="AZ362" s="305"/>
      <c r="BA362" s="305"/>
      <c r="BB362" s="305"/>
      <c r="BC362" s="305"/>
      <c r="BD362" s="305"/>
      <c r="BE362" s="305"/>
      <c r="BF362" s="305"/>
      <c r="BG362" s="305"/>
      <c r="BH362" s="305"/>
      <c r="BI362" s="305"/>
      <c r="BJ362" s="305"/>
      <c r="BK362" s="305"/>
      <c r="BL362" s="305"/>
      <c r="BM362" s="305"/>
      <c r="BN362" s="305"/>
      <c r="BO362" s="305"/>
      <c r="BP362" s="305"/>
      <c r="BQ362" s="305"/>
      <c r="BR362" s="305"/>
      <c r="BS362" s="305"/>
      <c r="BT362" s="305"/>
      <c r="BU362" s="305"/>
    </row>
    <row r="363" spans="2:73" s="116" customFormat="1" ht="27.75">
      <c r="B363" s="117" t="s">
        <v>480</v>
      </c>
      <c r="C363" s="114" t="s">
        <v>481</v>
      </c>
      <c r="D363" s="115">
        <v>100</v>
      </c>
      <c r="E363" s="114"/>
      <c r="F363" s="114"/>
      <c r="G363" s="114"/>
      <c r="H363" s="114"/>
      <c r="I363" s="114"/>
      <c r="J363" s="114"/>
      <c r="K363" s="114"/>
      <c r="L363" s="114">
        <v>89</v>
      </c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>
        <v>7.5</v>
      </c>
      <c r="AD363" s="114">
        <v>3</v>
      </c>
      <c r="AE363" s="114"/>
      <c r="AF363" s="114"/>
      <c r="AG363" s="114"/>
      <c r="AH363" s="114"/>
      <c r="AI363" s="306"/>
      <c r="AJ363" s="305"/>
      <c r="AK363" s="305">
        <v>0.56000000000000005</v>
      </c>
      <c r="AL363" s="305"/>
      <c r="AM363" s="305">
        <v>0.15</v>
      </c>
      <c r="AN363" s="305"/>
      <c r="AO363" s="305"/>
      <c r="AP363" s="305"/>
      <c r="AQ363" s="305"/>
      <c r="AR363" s="305"/>
      <c r="AS363" s="305"/>
      <c r="AT363" s="305"/>
      <c r="AU363" s="305"/>
      <c r="AV363" s="305"/>
      <c r="AW363" s="305"/>
      <c r="AX363" s="305"/>
      <c r="AY363" s="305"/>
      <c r="AZ363" s="305"/>
      <c r="BA363" s="305"/>
      <c r="BB363" s="305"/>
      <c r="BC363" s="305"/>
      <c r="BD363" s="305"/>
      <c r="BE363" s="305"/>
      <c r="BF363" s="305"/>
      <c r="BG363" s="305"/>
      <c r="BH363" s="305"/>
      <c r="BI363" s="305"/>
      <c r="BJ363" s="305"/>
      <c r="BK363" s="305"/>
      <c r="BL363" s="305"/>
      <c r="BM363" s="305"/>
      <c r="BN363" s="305"/>
      <c r="BO363" s="305"/>
      <c r="BP363" s="305"/>
      <c r="BQ363" s="305"/>
      <c r="BR363" s="305"/>
      <c r="BS363" s="305"/>
      <c r="BT363" s="305"/>
      <c r="BU363" s="305"/>
    </row>
    <row r="364" spans="2:73" s="116" customFormat="1" ht="27.75">
      <c r="B364" s="117" t="s">
        <v>236</v>
      </c>
      <c r="C364" s="114" t="s">
        <v>362</v>
      </c>
      <c r="D364" s="115">
        <v>350</v>
      </c>
      <c r="E364" s="114"/>
      <c r="F364" s="114"/>
      <c r="G364" s="114"/>
      <c r="H364" s="114"/>
      <c r="I364" s="114"/>
      <c r="J364" s="114">
        <v>28</v>
      </c>
      <c r="K364" s="114">
        <v>87.5</v>
      </c>
      <c r="L364" s="114">
        <v>31.5</v>
      </c>
      <c r="M364" s="114"/>
      <c r="N364" s="114"/>
      <c r="O364" s="114"/>
      <c r="P364" s="114"/>
      <c r="Q364" s="114"/>
      <c r="R364" s="114"/>
      <c r="S364" s="114"/>
      <c r="T364" s="114"/>
      <c r="U364" s="114"/>
      <c r="V364" s="114">
        <v>7</v>
      </c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306"/>
      <c r="AJ364" s="305"/>
      <c r="AK364" s="305">
        <v>1.4</v>
      </c>
      <c r="AL364" s="305"/>
      <c r="AM364" s="305"/>
      <c r="AN364" s="305">
        <v>0.01</v>
      </c>
      <c r="AO364" s="305"/>
      <c r="AP364" s="305"/>
      <c r="AQ364" s="305"/>
      <c r="AR364" s="305"/>
      <c r="AS364" s="305"/>
      <c r="AT364" s="305"/>
      <c r="AU364" s="305"/>
      <c r="AV364" s="305"/>
      <c r="AW364" s="305"/>
      <c r="AX364" s="305"/>
      <c r="AY364" s="305"/>
      <c r="AZ364" s="305"/>
      <c r="BA364" s="305"/>
      <c r="BB364" s="305"/>
      <c r="BC364" s="305"/>
      <c r="BD364" s="305"/>
      <c r="BE364" s="305"/>
      <c r="BF364" s="305"/>
      <c r="BG364" s="305"/>
      <c r="BH364" s="305"/>
      <c r="BI364" s="305"/>
      <c r="BJ364" s="305"/>
      <c r="BK364" s="305"/>
      <c r="BL364" s="305"/>
      <c r="BM364" s="305"/>
      <c r="BN364" s="305"/>
      <c r="BO364" s="305"/>
      <c r="BP364" s="305"/>
      <c r="BQ364" s="305"/>
      <c r="BR364" s="305"/>
      <c r="BS364" s="305"/>
      <c r="BT364" s="305"/>
      <c r="BU364" s="305"/>
    </row>
    <row r="365" spans="2:73" s="116" customFormat="1" ht="27.75">
      <c r="B365" s="117" t="s">
        <v>237</v>
      </c>
      <c r="C365" s="114" t="s">
        <v>392</v>
      </c>
      <c r="D365" s="115">
        <v>80</v>
      </c>
      <c r="E365" s="114">
        <v>22.4</v>
      </c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>
        <v>59.2</v>
      </c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>
        <v>3.2</v>
      </c>
      <c r="AD365" s="114"/>
      <c r="AE365" s="114"/>
      <c r="AF365" s="114"/>
      <c r="AG365" s="114"/>
      <c r="AH365" s="114"/>
      <c r="AI365" s="306"/>
      <c r="AJ365" s="305"/>
      <c r="AK365" s="305">
        <v>0.32</v>
      </c>
      <c r="AL365" s="305"/>
      <c r="AM365" s="305"/>
      <c r="AN365" s="305"/>
      <c r="AO365" s="305"/>
      <c r="AP365" s="305"/>
      <c r="AQ365" s="305"/>
      <c r="AR365" s="305"/>
      <c r="AS365" s="305"/>
      <c r="AT365" s="305"/>
      <c r="AU365" s="305"/>
      <c r="AV365" s="305"/>
      <c r="AW365" s="305"/>
      <c r="AX365" s="305"/>
      <c r="AY365" s="305"/>
      <c r="AZ365" s="305"/>
      <c r="BA365" s="305"/>
      <c r="BB365" s="305"/>
      <c r="BC365" s="305"/>
      <c r="BD365" s="305"/>
      <c r="BE365" s="305"/>
      <c r="BF365" s="305"/>
      <c r="BG365" s="305"/>
      <c r="BH365" s="305"/>
      <c r="BI365" s="305"/>
      <c r="BJ365" s="305"/>
      <c r="BK365" s="305"/>
      <c r="BL365" s="305"/>
      <c r="BM365" s="305"/>
      <c r="BN365" s="305"/>
      <c r="BO365" s="305"/>
      <c r="BP365" s="305"/>
      <c r="BQ365" s="305"/>
      <c r="BR365" s="305"/>
      <c r="BS365" s="305"/>
      <c r="BT365" s="305"/>
      <c r="BU365" s="305"/>
    </row>
    <row r="366" spans="2:73" s="116" customFormat="1" ht="27.75">
      <c r="B366" s="117" t="s">
        <v>403</v>
      </c>
      <c r="C366" s="114" t="s">
        <v>402</v>
      </c>
      <c r="D366" s="115">
        <v>180</v>
      </c>
      <c r="E366" s="114"/>
      <c r="F366" s="114"/>
      <c r="G366" s="114"/>
      <c r="H366" s="114"/>
      <c r="I366" s="114"/>
      <c r="J366" s="114"/>
      <c r="K366" s="114">
        <v>216</v>
      </c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>
        <v>6.84</v>
      </c>
      <c r="Y366" s="114"/>
      <c r="Z366" s="114"/>
      <c r="AA366" s="114"/>
      <c r="AB366" s="114"/>
      <c r="AC366" s="114">
        <v>2.34</v>
      </c>
      <c r="AD366" s="114"/>
      <c r="AE366" s="114"/>
      <c r="AF366" s="114"/>
      <c r="AG366" s="114"/>
      <c r="AH366" s="114"/>
      <c r="AI366" s="306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5"/>
      <c r="BR366" s="305"/>
      <c r="BS366" s="305"/>
      <c r="BT366" s="305"/>
      <c r="BU366" s="305"/>
    </row>
    <row r="367" spans="2:73" s="116" customFormat="1" ht="27.75">
      <c r="B367" s="117" t="s">
        <v>388</v>
      </c>
      <c r="C367" s="118" t="s">
        <v>465</v>
      </c>
      <c r="D367" s="115">
        <v>200</v>
      </c>
      <c r="E367" s="114"/>
      <c r="F367" s="114"/>
      <c r="G367" s="114"/>
      <c r="H367" s="114"/>
      <c r="I367" s="114"/>
      <c r="J367" s="114"/>
      <c r="K367" s="114"/>
      <c r="L367" s="114"/>
      <c r="M367" s="114"/>
      <c r="N367" s="114">
        <v>40</v>
      </c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>
        <v>15</v>
      </c>
      <c r="AE367" s="114"/>
      <c r="AF367" s="114"/>
      <c r="AG367" s="114"/>
      <c r="AH367" s="114"/>
      <c r="AI367" s="306"/>
      <c r="AJ367" s="305"/>
      <c r="AK367" s="305"/>
      <c r="AL367" s="305">
        <v>0.2</v>
      </c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5"/>
      <c r="BR367" s="305"/>
      <c r="BS367" s="305"/>
      <c r="BT367" s="305"/>
      <c r="BU367" s="305"/>
    </row>
    <row r="368" spans="2:73" s="116" customFormat="1" ht="27.75">
      <c r="B368" s="117"/>
      <c r="C368" s="118" t="s">
        <v>39</v>
      </c>
      <c r="D368" s="115">
        <v>60</v>
      </c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306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5"/>
      <c r="BR368" s="305"/>
      <c r="BS368" s="305"/>
      <c r="BT368" s="305"/>
      <c r="BU368" s="305"/>
    </row>
    <row r="369" spans="2:73" s="116" customFormat="1" ht="27.75">
      <c r="B369" s="117"/>
      <c r="C369" s="118"/>
      <c r="D369" s="115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306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5"/>
      <c r="BR369" s="305"/>
      <c r="BS369" s="305"/>
      <c r="BT369" s="305"/>
      <c r="BU369" s="305"/>
    </row>
    <row r="370" spans="2:73" s="116" customFormat="1" ht="27.75">
      <c r="B370" s="117"/>
      <c r="C370" s="118"/>
      <c r="D370" s="115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306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5"/>
      <c r="BR370" s="305"/>
      <c r="BS370" s="305"/>
      <c r="BT370" s="305"/>
      <c r="BU370" s="305"/>
    </row>
    <row r="371" spans="2:73" s="116" customFormat="1" ht="27.75">
      <c r="B371" s="117" t="s">
        <v>304</v>
      </c>
      <c r="C371" s="114" t="s">
        <v>305</v>
      </c>
      <c r="D371" s="115">
        <v>100</v>
      </c>
      <c r="E371" s="114">
        <v>13.57</v>
      </c>
      <c r="F371" s="114"/>
      <c r="G371" s="114"/>
      <c r="H371" s="114"/>
      <c r="I371" s="114"/>
      <c r="J371" s="114"/>
      <c r="K371" s="114"/>
      <c r="L371" s="114">
        <v>34.29</v>
      </c>
      <c r="M371" s="114"/>
      <c r="N371" s="114"/>
      <c r="O371" s="114"/>
      <c r="P371" s="114"/>
      <c r="Q371" s="114">
        <v>54.29</v>
      </c>
      <c r="R371" s="114"/>
      <c r="S371" s="114"/>
      <c r="T371" s="114"/>
      <c r="U371" s="114"/>
      <c r="V371" s="114"/>
      <c r="W371" s="114"/>
      <c r="X371" s="114"/>
      <c r="Y371" s="114"/>
      <c r="Z371" s="114">
        <v>15.71</v>
      </c>
      <c r="AA371" s="114"/>
      <c r="AB371" s="114"/>
      <c r="AC371" s="114">
        <v>4.3</v>
      </c>
      <c r="AD371" s="114"/>
      <c r="AE371" s="114"/>
      <c r="AF371" s="114"/>
      <c r="AG371" s="114"/>
      <c r="AH371" s="114"/>
      <c r="AI371" s="306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5"/>
      <c r="BR371" s="305"/>
      <c r="BS371" s="305"/>
      <c r="BT371" s="305"/>
      <c r="BU371" s="305"/>
    </row>
    <row r="372" spans="2:73" s="116" customFormat="1" ht="27.75">
      <c r="B372" s="117" t="s">
        <v>239</v>
      </c>
      <c r="C372" s="114" t="s">
        <v>369</v>
      </c>
      <c r="D372" s="115">
        <v>200</v>
      </c>
      <c r="E372" s="114"/>
      <c r="F372" s="114">
        <v>2.4</v>
      </c>
      <c r="G372" s="114"/>
      <c r="H372" s="114"/>
      <c r="I372" s="114"/>
      <c r="J372" s="114"/>
      <c r="K372" s="114"/>
      <c r="L372" s="114">
        <v>241.2</v>
      </c>
      <c r="M372" s="114">
        <v>4.8</v>
      </c>
      <c r="N372" s="114"/>
      <c r="O372" s="114"/>
      <c r="P372" s="114"/>
      <c r="Q372" s="114"/>
      <c r="R372" s="114"/>
      <c r="S372" s="114"/>
      <c r="T372" s="114"/>
      <c r="U372" s="114"/>
      <c r="V372" s="114">
        <v>7</v>
      </c>
      <c r="W372" s="114"/>
      <c r="X372" s="114"/>
      <c r="Y372" s="114"/>
      <c r="Z372" s="114"/>
      <c r="AA372" s="114"/>
      <c r="AB372" s="114"/>
      <c r="AC372" s="114"/>
      <c r="AD372" s="114">
        <v>6</v>
      </c>
      <c r="AE372" s="114"/>
      <c r="AF372" s="114"/>
      <c r="AG372" s="114"/>
      <c r="AH372" s="114"/>
      <c r="AI372" s="306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5"/>
      <c r="BR372" s="305"/>
      <c r="BS372" s="305"/>
      <c r="BT372" s="305"/>
      <c r="BU372" s="305"/>
    </row>
    <row r="373" spans="2:73" s="116" customFormat="1" ht="27.75">
      <c r="B373" s="117" t="s">
        <v>444</v>
      </c>
      <c r="C373" s="114" t="s">
        <v>445</v>
      </c>
      <c r="D373" s="115" t="s">
        <v>446</v>
      </c>
      <c r="E373" s="114"/>
      <c r="F373" s="114"/>
      <c r="G373" s="114"/>
      <c r="H373" s="114"/>
      <c r="I373" s="114"/>
      <c r="J373" s="114"/>
      <c r="K373" s="114"/>
      <c r="L373" s="114"/>
      <c r="M373" s="114"/>
      <c r="N373" s="114">
        <v>7</v>
      </c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>
        <v>13</v>
      </c>
      <c r="AE373" s="114"/>
      <c r="AF373" s="114"/>
      <c r="AG373" s="114">
        <v>1</v>
      </c>
      <c r="AH373" s="114"/>
      <c r="AI373" s="306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5"/>
      <c r="BR373" s="305"/>
      <c r="BS373" s="305"/>
      <c r="BT373" s="305"/>
      <c r="BU373" s="305"/>
    </row>
    <row r="374" spans="2:73" s="116" customFormat="1" ht="27.75">
      <c r="B374" s="117"/>
      <c r="C374" s="114" t="s">
        <v>39</v>
      </c>
      <c r="D374" s="115">
        <v>45</v>
      </c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307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5"/>
      <c r="BR374" s="305"/>
      <c r="BS374" s="305"/>
      <c r="BT374" s="305"/>
      <c r="BU374" s="305"/>
    </row>
    <row r="375" spans="2:73" s="116" customFormat="1" ht="27.75">
      <c r="B375" s="117"/>
      <c r="C375" s="114" t="s">
        <v>31</v>
      </c>
      <c r="D375" s="115">
        <v>40</v>
      </c>
      <c r="E375" s="115">
        <v>40</v>
      </c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307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5"/>
      <c r="BR375" s="305"/>
      <c r="BS375" s="305"/>
      <c r="BT375" s="305"/>
      <c r="BU375" s="305"/>
    </row>
    <row r="376" spans="2:73" s="116" customFormat="1" ht="27.75">
      <c r="B376" s="117"/>
      <c r="C376" s="118"/>
      <c r="D376" s="115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</row>
    <row r="377" spans="2:73" s="116" customFormat="1" ht="27.75">
      <c r="B377" s="117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307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5"/>
      <c r="BR377" s="305"/>
      <c r="BS377" s="305"/>
      <c r="BT377" s="305"/>
      <c r="BU377" s="305"/>
    </row>
    <row r="378" spans="2:73" s="116" customFormat="1" ht="27.75">
      <c r="B378" s="117" t="s">
        <v>234</v>
      </c>
      <c r="C378" s="114" t="s">
        <v>48</v>
      </c>
      <c r="D378" s="115">
        <v>180</v>
      </c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>
        <v>180</v>
      </c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307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5"/>
      <c r="BR378" s="305"/>
      <c r="BS378" s="305"/>
      <c r="BT378" s="305"/>
      <c r="BU378" s="305"/>
    </row>
    <row r="379" spans="2:73" s="116" customFormat="1" ht="27.75">
      <c r="B379" s="117"/>
      <c r="C379" s="114" t="s">
        <v>31</v>
      </c>
      <c r="D379" s="115">
        <v>40</v>
      </c>
      <c r="E379" s="114">
        <v>40</v>
      </c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307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5"/>
      <c r="BR379" s="305"/>
      <c r="BS379" s="305"/>
      <c r="BT379" s="305"/>
      <c r="BU379" s="305"/>
    </row>
    <row r="380" spans="2:73" s="116" customFormat="1" ht="27.75">
      <c r="B380" s="119"/>
      <c r="C380" s="114" t="s">
        <v>35</v>
      </c>
      <c r="D380" s="115">
        <v>15</v>
      </c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307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5"/>
      <c r="BR380" s="305"/>
      <c r="BS380" s="305"/>
      <c r="BT380" s="305"/>
      <c r="BU380" s="305"/>
    </row>
    <row r="381" spans="2:73" ht="26.25">
      <c r="B381" s="110"/>
      <c r="C381" s="120" t="s">
        <v>138</v>
      </c>
      <c r="D381" s="121">
        <f>D368+D374</f>
        <v>105</v>
      </c>
      <c r="E381" s="121">
        <f t="shared" ref="E381:AI381" si="11">SUM(E353:E380)</f>
        <v>155.97</v>
      </c>
      <c r="F381" s="121">
        <f t="shared" si="11"/>
        <v>2.4</v>
      </c>
      <c r="G381" s="121">
        <f t="shared" si="11"/>
        <v>0</v>
      </c>
      <c r="H381" s="121">
        <f t="shared" si="11"/>
        <v>0</v>
      </c>
      <c r="I381" s="121">
        <f t="shared" si="11"/>
        <v>47.3</v>
      </c>
      <c r="J381" s="121">
        <f t="shared" si="11"/>
        <v>28</v>
      </c>
      <c r="K381" s="121">
        <f t="shared" si="11"/>
        <v>303.5</v>
      </c>
      <c r="L381" s="121">
        <f t="shared" si="11"/>
        <v>395.99</v>
      </c>
      <c r="M381" s="121">
        <f t="shared" si="11"/>
        <v>4.8</v>
      </c>
      <c r="N381" s="121">
        <f t="shared" si="11"/>
        <v>147</v>
      </c>
      <c r="O381" s="121">
        <f t="shared" si="11"/>
        <v>0</v>
      </c>
      <c r="P381" s="121">
        <f t="shared" si="11"/>
        <v>200</v>
      </c>
      <c r="Q381" s="121">
        <f t="shared" si="11"/>
        <v>113.49000000000001</v>
      </c>
      <c r="R381" s="121">
        <f t="shared" si="11"/>
        <v>0</v>
      </c>
      <c r="S381" s="121">
        <f t="shared" si="11"/>
        <v>0</v>
      </c>
      <c r="T381" s="121">
        <f t="shared" si="11"/>
        <v>0</v>
      </c>
      <c r="U381" s="121">
        <f t="shared" si="11"/>
        <v>350.6</v>
      </c>
      <c r="V381" s="121">
        <f t="shared" si="11"/>
        <v>29</v>
      </c>
      <c r="W381" s="121">
        <f t="shared" si="11"/>
        <v>0</v>
      </c>
      <c r="X381" s="121">
        <f t="shared" si="11"/>
        <v>6.84</v>
      </c>
      <c r="Y381" s="121">
        <f t="shared" si="11"/>
        <v>0</v>
      </c>
      <c r="Z381" s="121">
        <f t="shared" si="11"/>
        <v>95.710000000000008</v>
      </c>
      <c r="AA381" s="121">
        <f t="shared" si="11"/>
        <v>0</v>
      </c>
      <c r="AB381" s="121">
        <f t="shared" si="11"/>
        <v>0</v>
      </c>
      <c r="AC381" s="121">
        <f t="shared" si="11"/>
        <v>22.34</v>
      </c>
      <c r="AD381" s="121">
        <f t="shared" si="11"/>
        <v>57</v>
      </c>
      <c r="AE381" s="121">
        <f t="shared" si="11"/>
        <v>30</v>
      </c>
      <c r="AF381" s="121">
        <f t="shared" si="11"/>
        <v>0</v>
      </c>
      <c r="AG381" s="121">
        <f t="shared" si="11"/>
        <v>1</v>
      </c>
      <c r="AH381" s="121">
        <f t="shared" si="11"/>
        <v>8</v>
      </c>
      <c r="AI381" s="317">
        <f t="shared" si="11"/>
        <v>0</v>
      </c>
    </row>
    <row r="382" spans="2:73" ht="26.25">
      <c r="B382" s="105"/>
      <c r="C382" s="105"/>
      <c r="D382" s="105"/>
      <c r="E382" s="105"/>
      <c r="F382" s="105" t="s">
        <v>288</v>
      </c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</row>
    <row r="383" spans="2:73" ht="26.25">
      <c r="B383" s="110" t="s">
        <v>73</v>
      </c>
      <c r="C383" s="110" t="s">
        <v>74</v>
      </c>
      <c r="D383" s="110" t="s">
        <v>75</v>
      </c>
      <c r="E383" s="110"/>
      <c r="F383" s="110"/>
      <c r="G383" s="110" t="s">
        <v>76</v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316"/>
    </row>
    <row r="384" spans="2:73" ht="26.25">
      <c r="B384" s="111" t="s">
        <v>77</v>
      </c>
      <c r="C384" s="112" t="s">
        <v>78</v>
      </c>
      <c r="D384" s="110" t="s">
        <v>79</v>
      </c>
      <c r="E384" s="110" t="s">
        <v>80</v>
      </c>
      <c r="F384" s="110" t="s">
        <v>81</v>
      </c>
      <c r="G384" s="110" t="s">
        <v>82</v>
      </c>
      <c r="H384" s="110" t="s">
        <v>83</v>
      </c>
      <c r="I384" s="110" t="s">
        <v>84</v>
      </c>
      <c r="J384" s="110" t="s">
        <v>85</v>
      </c>
      <c r="K384" s="110" t="s">
        <v>86</v>
      </c>
      <c r="L384" s="110" t="s">
        <v>87</v>
      </c>
      <c r="M384" s="110" t="s">
        <v>88</v>
      </c>
      <c r="N384" s="110" t="s">
        <v>41</v>
      </c>
      <c r="O384" s="110" t="s">
        <v>89</v>
      </c>
      <c r="P384" s="110" t="s">
        <v>90</v>
      </c>
      <c r="Q384" s="110" t="s">
        <v>91</v>
      </c>
      <c r="R384" s="110" t="s">
        <v>92</v>
      </c>
      <c r="S384" s="110" t="s">
        <v>93</v>
      </c>
      <c r="T384" s="110" t="s">
        <v>94</v>
      </c>
      <c r="U384" s="110" t="s">
        <v>95</v>
      </c>
      <c r="V384" s="110" t="s">
        <v>96</v>
      </c>
      <c r="W384" s="110" t="s">
        <v>97</v>
      </c>
      <c r="X384" s="110" t="s">
        <v>98</v>
      </c>
      <c r="Y384" s="110" t="s">
        <v>99</v>
      </c>
      <c r="Z384" s="110" t="s">
        <v>100</v>
      </c>
      <c r="AA384" s="110" t="s">
        <v>101</v>
      </c>
      <c r="AB384" s="110" t="s">
        <v>102</v>
      </c>
      <c r="AC384" s="110" t="s">
        <v>103</v>
      </c>
      <c r="AD384" s="110" t="s">
        <v>104</v>
      </c>
      <c r="AE384" s="110" t="s">
        <v>136</v>
      </c>
      <c r="AF384" s="110" t="s">
        <v>105</v>
      </c>
      <c r="AG384" s="110" t="s">
        <v>106</v>
      </c>
      <c r="AH384" s="110" t="s">
        <v>107</v>
      </c>
      <c r="AI384" s="316" t="s">
        <v>108</v>
      </c>
    </row>
    <row r="385" spans="2:73" s="116" customFormat="1" ht="27.75">
      <c r="B385" s="117" t="s">
        <v>287</v>
      </c>
      <c r="C385" s="114" t="s">
        <v>67</v>
      </c>
      <c r="D385" s="115" t="s">
        <v>213</v>
      </c>
      <c r="E385" s="114"/>
      <c r="F385" s="114">
        <v>19.8</v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>
        <v>140.4</v>
      </c>
      <c r="X385" s="114"/>
      <c r="Y385" s="114"/>
      <c r="Z385" s="114">
        <v>10.26</v>
      </c>
      <c r="AA385" s="114"/>
      <c r="AB385" s="114"/>
      <c r="AC385" s="114"/>
      <c r="AD385" s="114">
        <v>28.26</v>
      </c>
      <c r="AE385" s="114"/>
      <c r="AF385" s="114"/>
      <c r="AG385" s="114"/>
      <c r="AH385" s="114"/>
      <c r="AI385" s="306"/>
      <c r="AJ385" s="305"/>
      <c r="AK385" s="305">
        <v>0.72</v>
      </c>
      <c r="AL385" s="305"/>
      <c r="AM385" s="305"/>
      <c r="AN385" s="305"/>
      <c r="AO385" s="305"/>
      <c r="AP385" s="305"/>
      <c r="AQ385" s="305"/>
      <c r="AR385" s="305"/>
      <c r="AS385" s="305"/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305"/>
      <c r="BF385" s="305"/>
      <c r="BG385" s="305"/>
      <c r="BH385" s="305"/>
      <c r="BI385" s="305"/>
      <c r="BJ385" s="305"/>
      <c r="BK385" s="305"/>
      <c r="BL385" s="305"/>
      <c r="BM385" s="305"/>
      <c r="BN385" s="305"/>
      <c r="BO385" s="305"/>
      <c r="BP385" s="305"/>
      <c r="BQ385" s="305"/>
      <c r="BR385" s="305"/>
      <c r="BS385" s="305"/>
      <c r="BT385" s="305"/>
      <c r="BU385" s="305"/>
    </row>
    <row r="386" spans="2:73" s="116" customFormat="1" ht="27.75">
      <c r="B386" s="117" t="s">
        <v>388</v>
      </c>
      <c r="C386" s="114" t="s">
        <v>439</v>
      </c>
      <c r="D386" s="115">
        <v>200</v>
      </c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>
        <v>150</v>
      </c>
      <c r="V386" s="114"/>
      <c r="W386" s="114"/>
      <c r="X386" s="114"/>
      <c r="Y386" s="114"/>
      <c r="Z386" s="114"/>
      <c r="AA386" s="114"/>
      <c r="AB386" s="114"/>
      <c r="AC386" s="114"/>
      <c r="AD386" s="114">
        <v>13</v>
      </c>
      <c r="AE386" s="114"/>
      <c r="AF386" s="114"/>
      <c r="AG386" s="114"/>
      <c r="AH386" s="114"/>
      <c r="AI386" s="306">
        <v>4</v>
      </c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/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305"/>
      <c r="BF386" s="305"/>
      <c r="BG386" s="305"/>
      <c r="BH386" s="305"/>
      <c r="BI386" s="305"/>
      <c r="BJ386" s="305"/>
      <c r="BK386" s="305"/>
      <c r="BL386" s="305"/>
      <c r="BM386" s="305"/>
      <c r="BN386" s="305"/>
      <c r="BO386" s="305"/>
      <c r="BP386" s="305"/>
      <c r="BQ386" s="305"/>
      <c r="BR386" s="305"/>
      <c r="BS386" s="305"/>
      <c r="BT386" s="305"/>
      <c r="BU386" s="305"/>
    </row>
    <row r="387" spans="2:73" s="116" customFormat="1" ht="27.75">
      <c r="B387" s="117"/>
      <c r="C387" s="114" t="s">
        <v>31</v>
      </c>
      <c r="D387" s="115">
        <v>30</v>
      </c>
      <c r="E387" s="114">
        <v>30</v>
      </c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306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/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305"/>
      <c r="BF387" s="305"/>
      <c r="BG387" s="305"/>
      <c r="BH387" s="305"/>
      <c r="BI387" s="305"/>
      <c r="BJ387" s="305"/>
      <c r="BK387" s="305"/>
      <c r="BL387" s="305"/>
      <c r="BM387" s="305"/>
      <c r="BN387" s="305"/>
      <c r="BO387" s="305"/>
      <c r="BP387" s="305"/>
      <c r="BQ387" s="305"/>
      <c r="BR387" s="305"/>
      <c r="BS387" s="305"/>
      <c r="BT387" s="305"/>
      <c r="BU387" s="305"/>
    </row>
    <row r="388" spans="2:73" s="116" customFormat="1" ht="27.75">
      <c r="B388" s="117" t="s">
        <v>246</v>
      </c>
      <c r="C388" s="114" t="s">
        <v>137</v>
      </c>
      <c r="D388" s="115">
        <v>15</v>
      </c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>
        <v>15</v>
      </c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306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/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305"/>
      <c r="BF388" s="305"/>
      <c r="BG388" s="305"/>
      <c r="BH388" s="305"/>
      <c r="BI388" s="305"/>
      <c r="BJ388" s="305"/>
      <c r="BK388" s="305"/>
      <c r="BL388" s="305"/>
      <c r="BM388" s="305"/>
      <c r="BN388" s="305"/>
      <c r="BO388" s="305"/>
      <c r="BP388" s="305"/>
      <c r="BQ388" s="305"/>
      <c r="BR388" s="305"/>
      <c r="BS388" s="305"/>
      <c r="BT388" s="305"/>
      <c r="BU388" s="305"/>
    </row>
    <row r="389" spans="2:73" s="116" customFormat="1" ht="27.75">
      <c r="B389" s="117"/>
      <c r="C389" s="114"/>
      <c r="D389" s="115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306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/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305"/>
      <c r="BF389" s="305"/>
      <c r="BG389" s="305"/>
      <c r="BH389" s="305"/>
      <c r="BI389" s="305"/>
      <c r="BJ389" s="305"/>
      <c r="BK389" s="305"/>
      <c r="BL389" s="305"/>
      <c r="BM389" s="305"/>
      <c r="BN389" s="305"/>
      <c r="BO389" s="305"/>
      <c r="BP389" s="305"/>
      <c r="BQ389" s="305"/>
      <c r="BR389" s="305"/>
      <c r="BS389" s="305"/>
      <c r="BT389" s="305"/>
      <c r="BU389" s="305"/>
    </row>
    <row r="390" spans="2:73" s="116" customFormat="1" ht="27.75">
      <c r="B390" s="117" t="s">
        <v>234</v>
      </c>
      <c r="C390" s="114" t="s">
        <v>53</v>
      </c>
      <c r="D390" s="115">
        <v>200</v>
      </c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>
        <v>200</v>
      </c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306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/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305"/>
      <c r="BF390" s="305"/>
      <c r="BG390" s="305"/>
      <c r="BH390" s="305"/>
      <c r="BI390" s="305"/>
      <c r="BJ390" s="305"/>
      <c r="BK390" s="305"/>
      <c r="BL390" s="305"/>
      <c r="BM390" s="305"/>
      <c r="BN390" s="305"/>
      <c r="BO390" s="305"/>
      <c r="BP390" s="305"/>
      <c r="BQ390" s="305"/>
      <c r="BR390" s="305"/>
      <c r="BS390" s="305"/>
      <c r="BT390" s="305"/>
      <c r="BU390" s="305"/>
    </row>
    <row r="391" spans="2:73" s="116" customFormat="1" ht="27.75">
      <c r="B391" s="117" t="s">
        <v>388</v>
      </c>
      <c r="C391" s="114" t="s">
        <v>431</v>
      </c>
      <c r="D391" s="115">
        <v>100</v>
      </c>
      <c r="E391" s="114">
        <v>2.5</v>
      </c>
      <c r="F391" s="114">
        <v>22</v>
      </c>
      <c r="G391" s="114"/>
      <c r="H391" s="114"/>
      <c r="I391" s="114"/>
      <c r="J391" s="114"/>
      <c r="K391" s="114"/>
      <c r="L391" s="114"/>
      <c r="M391" s="114"/>
      <c r="N391" s="114">
        <v>50</v>
      </c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>
        <v>26</v>
      </c>
      <c r="AA391" s="114"/>
      <c r="AB391" s="114"/>
      <c r="AC391" s="114">
        <v>2.5</v>
      </c>
      <c r="AD391" s="114">
        <v>26.8</v>
      </c>
      <c r="AE391" s="114"/>
      <c r="AF391" s="114"/>
      <c r="AG391" s="114"/>
      <c r="AH391" s="114"/>
      <c r="AI391" s="114"/>
    </row>
    <row r="392" spans="2:73" s="116" customFormat="1" ht="27.75">
      <c r="B392" s="117"/>
      <c r="C392" s="114"/>
      <c r="D392" s="115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306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/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305"/>
      <c r="BF392" s="305"/>
      <c r="BG392" s="305"/>
      <c r="BH392" s="305"/>
      <c r="BI392" s="305"/>
      <c r="BJ392" s="305"/>
      <c r="BK392" s="305"/>
      <c r="BL392" s="305"/>
      <c r="BM392" s="305"/>
      <c r="BN392" s="305"/>
      <c r="BO392" s="305"/>
      <c r="BP392" s="305"/>
      <c r="BQ392" s="305"/>
      <c r="BR392" s="305"/>
      <c r="BS392" s="305"/>
      <c r="BT392" s="305"/>
      <c r="BU392" s="305"/>
    </row>
    <row r="393" spans="2:73" s="116" customFormat="1" ht="27.75">
      <c r="B393" s="117"/>
      <c r="C393" s="114" t="s">
        <v>464</v>
      </c>
      <c r="D393" s="115">
        <v>50</v>
      </c>
      <c r="E393" s="114"/>
      <c r="F393" s="114"/>
      <c r="G393" s="114"/>
      <c r="H393" s="114"/>
      <c r="I393" s="114"/>
      <c r="J393" s="114"/>
      <c r="K393" s="114"/>
      <c r="L393" s="114">
        <v>50</v>
      </c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306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/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305"/>
      <c r="BF393" s="305"/>
      <c r="BG393" s="305"/>
      <c r="BH393" s="305"/>
      <c r="BI393" s="305"/>
      <c r="BJ393" s="305"/>
      <c r="BK393" s="305"/>
      <c r="BL393" s="305"/>
      <c r="BM393" s="305"/>
      <c r="BN393" s="305"/>
      <c r="BO393" s="305"/>
      <c r="BP393" s="305"/>
      <c r="BQ393" s="305"/>
      <c r="BR393" s="305"/>
      <c r="BS393" s="305"/>
      <c r="BT393" s="305"/>
      <c r="BU393" s="305"/>
    </row>
    <row r="394" spans="2:73" s="116" customFormat="1" ht="27.75">
      <c r="B394" s="117" t="s">
        <v>248</v>
      </c>
      <c r="C394" s="114" t="s">
        <v>502</v>
      </c>
      <c r="D394" s="115">
        <v>300</v>
      </c>
      <c r="E394" s="114"/>
      <c r="F394" s="114"/>
      <c r="G394" s="114"/>
      <c r="H394" s="114"/>
      <c r="I394" s="114"/>
      <c r="J394" s="114"/>
      <c r="K394" s="114">
        <v>24</v>
      </c>
      <c r="L394" s="114">
        <v>99</v>
      </c>
      <c r="M394" s="114">
        <v>3.6</v>
      </c>
      <c r="N394" s="114"/>
      <c r="O394" s="114"/>
      <c r="P394" s="114"/>
      <c r="Q394" s="114"/>
      <c r="R394" s="114"/>
      <c r="S394" s="114"/>
      <c r="T394" s="114"/>
      <c r="U394" s="114"/>
      <c r="V394" s="114">
        <v>6</v>
      </c>
      <c r="W394" s="114"/>
      <c r="X394" s="114"/>
      <c r="Y394" s="114"/>
      <c r="Z394" s="114"/>
      <c r="AA394" s="114"/>
      <c r="AB394" s="114"/>
      <c r="AC394" s="114"/>
      <c r="AD394" s="114">
        <v>3</v>
      </c>
      <c r="AE394" s="114"/>
      <c r="AF394" s="114"/>
      <c r="AG394" s="114"/>
      <c r="AH394" s="114"/>
      <c r="AI394" s="306"/>
      <c r="AJ394" s="305"/>
      <c r="AK394" s="305">
        <v>1.2</v>
      </c>
      <c r="AL394" s="305"/>
      <c r="AM394" s="305">
        <v>0.15</v>
      </c>
      <c r="AN394" s="305">
        <v>0.01</v>
      </c>
      <c r="AO394" s="305"/>
      <c r="AP394" s="305"/>
      <c r="AQ394" s="305"/>
      <c r="AR394" s="305"/>
      <c r="AS394" s="305"/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305"/>
      <c r="BF394" s="305"/>
      <c r="BG394" s="305"/>
      <c r="BH394" s="305"/>
      <c r="BI394" s="305"/>
      <c r="BJ394" s="305"/>
      <c r="BK394" s="305"/>
      <c r="BL394" s="305"/>
      <c r="BM394" s="305"/>
      <c r="BN394" s="305"/>
      <c r="BO394" s="305"/>
      <c r="BP394" s="305"/>
      <c r="BQ394" s="305"/>
      <c r="BR394" s="305"/>
      <c r="BS394" s="305"/>
      <c r="BT394" s="305"/>
      <c r="BU394" s="305"/>
    </row>
    <row r="395" spans="2:73" s="116" customFormat="1" ht="27.75">
      <c r="B395" s="117"/>
      <c r="C395" s="118" t="s">
        <v>249</v>
      </c>
      <c r="D395" s="115">
        <v>6</v>
      </c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>
        <v>6</v>
      </c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306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/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305"/>
      <c r="BF395" s="305"/>
      <c r="BG395" s="305"/>
      <c r="BH395" s="305"/>
      <c r="BI395" s="305"/>
      <c r="BJ395" s="305"/>
      <c r="BK395" s="305"/>
      <c r="BL395" s="305"/>
      <c r="BM395" s="305"/>
      <c r="BN395" s="305"/>
      <c r="BO395" s="305"/>
      <c r="BP395" s="305"/>
      <c r="BQ395" s="305"/>
      <c r="BR395" s="305"/>
      <c r="BS395" s="305"/>
      <c r="BT395" s="305"/>
      <c r="BU395" s="305"/>
    </row>
    <row r="396" spans="2:73" s="116" customFormat="1" ht="27.75">
      <c r="B396" s="117" t="s">
        <v>417</v>
      </c>
      <c r="C396" s="118" t="s">
        <v>511</v>
      </c>
      <c r="D396" s="115" t="s">
        <v>510</v>
      </c>
      <c r="E396" s="114"/>
      <c r="F396" s="114">
        <v>4.9000000000000004</v>
      </c>
      <c r="G396" s="114"/>
      <c r="H396" s="114"/>
      <c r="I396" s="114"/>
      <c r="J396" s="114"/>
      <c r="K396" s="114">
        <v>216.6</v>
      </c>
      <c r="L396" s="114">
        <v>19.100000000000001</v>
      </c>
      <c r="M396" s="114"/>
      <c r="N396" s="114"/>
      <c r="O396" s="114"/>
      <c r="P396" s="114"/>
      <c r="Q396" s="114">
        <v>71.099999999999994</v>
      </c>
      <c r="R396" s="114"/>
      <c r="S396" s="114"/>
      <c r="T396" s="114"/>
      <c r="U396" s="114"/>
      <c r="V396" s="114">
        <v>10</v>
      </c>
      <c r="W396" s="114"/>
      <c r="X396" s="114"/>
      <c r="Y396" s="114"/>
      <c r="Z396" s="114"/>
      <c r="AA396" s="114"/>
      <c r="AB396" s="114"/>
      <c r="AC396" s="114">
        <v>8.4</v>
      </c>
      <c r="AD396" s="114"/>
      <c r="AE396" s="114"/>
      <c r="AF396" s="114"/>
      <c r="AG396" s="114"/>
      <c r="AH396" s="114"/>
      <c r="AI396" s="306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/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305"/>
      <c r="BF396" s="305"/>
      <c r="BG396" s="305"/>
      <c r="BH396" s="305"/>
      <c r="BI396" s="305"/>
      <c r="BJ396" s="305"/>
      <c r="BK396" s="305"/>
      <c r="BL396" s="305"/>
      <c r="BM396" s="305"/>
      <c r="BN396" s="305"/>
      <c r="BO396" s="305"/>
      <c r="BP396" s="305"/>
      <c r="BQ396" s="305"/>
      <c r="BR396" s="305"/>
      <c r="BS396" s="305"/>
      <c r="BT396" s="305"/>
      <c r="BU396" s="305"/>
    </row>
    <row r="397" spans="2:73" s="116" customFormat="1" ht="27.75">
      <c r="B397" s="117" t="s">
        <v>242</v>
      </c>
      <c r="C397" s="118" t="s">
        <v>243</v>
      </c>
      <c r="D397" s="115">
        <v>200</v>
      </c>
      <c r="E397" s="114"/>
      <c r="F397" s="114"/>
      <c r="G397" s="114">
        <v>10</v>
      </c>
      <c r="H397" s="114"/>
      <c r="I397" s="114"/>
      <c r="J397" s="114"/>
      <c r="K397" s="114"/>
      <c r="L397" s="114"/>
      <c r="M397" s="114"/>
      <c r="N397" s="114"/>
      <c r="O397" s="114"/>
      <c r="P397" s="114">
        <v>60</v>
      </c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>
        <v>16</v>
      </c>
      <c r="AE397" s="114"/>
      <c r="AF397" s="114"/>
      <c r="AG397" s="114"/>
      <c r="AH397" s="114"/>
      <c r="AI397" s="306"/>
      <c r="AJ397" s="305"/>
      <c r="AK397" s="305"/>
      <c r="AL397" s="305"/>
      <c r="AM397" s="305"/>
      <c r="AN397" s="305"/>
      <c r="AO397" s="305"/>
      <c r="AP397" s="305"/>
      <c r="AQ397" s="305"/>
      <c r="AR397" s="305"/>
      <c r="AS397" s="305"/>
      <c r="AT397" s="305"/>
      <c r="AU397" s="305"/>
      <c r="AV397" s="305"/>
      <c r="AW397" s="305"/>
      <c r="AX397" s="305"/>
      <c r="AY397" s="305"/>
      <c r="AZ397" s="305"/>
      <c r="BA397" s="305"/>
      <c r="BB397" s="305"/>
      <c r="BC397" s="305"/>
      <c r="BD397" s="305"/>
      <c r="BE397" s="305"/>
      <c r="BF397" s="305"/>
      <c r="BG397" s="305"/>
      <c r="BH397" s="305"/>
      <c r="BI397" s="305"/>
      <c r="BJ397" s="305"/>
      <c r="BK397" s="305"/>
      <c r="BL397" s="305"/>
      <c r="BM397" s="305"/>
      <c r="BN397" s="305"/>
      <c r="BO397" s="305"/>
      <c r="BP397" s="305"/>
      <c r="BQ397" s="305"/>
      <c r="BR397" s="305"/>
      <c r="BS397" s="305"/>
      <c r="BT397" s="305"/>
      <c r="BU397" s="305"/>
    </row>
    <row r="398" spans="2:73" s="116" customFormat="1" ht="27.75">
      <c r="B398" s="117"/>
      <c r="C398" s="118" t="s">
        <v>39</v>
      </c>
      <c r="D398" s="115">
        <v>60</v>
      </c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306"/>
      <c r="AJ398" s="305"/>
      <c r="AK398" s="305"/>
      <c r="AL398" s="305"/>
      <c r="AM398" s="305"/>
      <c r="AN398" s="305"/>
      <c r="AO398" s="305"/>
      <c r="AP398" s="305"/>
      <c r="AQ398" s="305"/>
      <c r="AR398" s="305"/>
      <c r="AS398" s="305"/>
      <c r="AT398" s="305"/>
      <c r="AU398" s="305"/>
      <c r="AV398" s="305"/>
      <c r="AW398" s="305"/>
      <c r="AX398" s="305"/>
      <c r="AY398" s="305"/>
      <c r="AZ398" s="305"/>
      <c r="BA398" s="305"/>
      <c r="BB398" s="305"/>
      <c r="BC398" s="305"/>
      <c r="BD398" s="305"/>
      <c r="BE398" s="305"/>
      <c r="BF398" s="305"/>
      <c r="BG398" s="305"/>
      <c r="BH398" s="305"/>
      <c r="BI398" s="305"/>
      <c r="BJ398" s="305"/>
      <c r="BK398" s="305"/>
      <c r="BL398" s="305"/>
      <c r="BM398" s="305"/>
      <c r="BN398" s="305"/>
      <c r="BO398" s="305"/>
      <c r="BP398" s="305"/>
      <c r="BQ398" s="305"/>
      <c r="BR398" s="305"/>
      <c r="BS398" s="305"/>
      <c r="BT398" s="305"/>
      <c r="BU398" s="305"/>
    </row>
    <row r="399" spans="2:73" s="116" customFormat="1" ht="27.75">
      <c r="B399" s="117" t="s">
        <v>235</v>
      </c>
      <c r="C399" s="118" t="s">
        <v>41</v>
      </c>
      <c r="D399" s="115">
        <v>150</v>
      </c>
      <c r="E399" s="114"/>
      <c r="F399" s="114"/>
      <c r="G399" s="114"/>
      <c r="H399" s="114"/>
      <c r="I399" s="114"/>
      <c r="J399" s="114"/>
      <c r="K399" s="114"/>
      <c r="L399" s="114"/>
      <c r="M399" s="114"/>
      <c r="N399" s="114">
        <v>150</v>
      </c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306"/>
      <c r="AJ399" s="305"/>
      <c r="AK399" s="305"/>
      <c r="AL399" s="305"/>
      <c r="AM399" s="305"/>
      <c r="AN399" s="305"/>
      <c r="AO399" s="305"/>
      <c r="AP399" s="305"/>
      <c r="AQ399" s="305"/>
      <c r="AR399" s="305"/>
      <c r="AS399" s="305"/>
      <c r="AT399" s="305"/>
      <c r="AU399" s="305"/>
      <c r="AV399" s="305"/>
      <c r="AW399" s="305"/>
      <c r="AX399" s="305"/>
      <c r="AY399" s="305"/>
      <c r="AZ399" s="305"/>
      <c r="BA399" s="305"/>
      <c r="BB399" s="305"/>
      <c r="BC399" s="305"/>
      <c r="BD399" s="305"/>
      <c r="BE399" s="305"/>
      <c r="BF399" s="305"/>
      <c r="BG399" s="305"/>
      <c r="BH399" s="305"/>
      <c r="BI399" s="305"/>
      <c r="BJ399" s="305"/>
      <c r="BK399" s="305"/>
      <c r="BL399" s="305"/>
      <c r="BM399" s="305"/>
      <c r="BN399" s="305"/>
      <c r="BO399" s="305"/>
      <c r="BP399" s="305"/>
      <c r="BQ399" s="305"/>
      <c r="BR399" s="305"/>
      <c r="BS399" s="305"/>
      <c r="BT399" s="305"/>
      <c r="BU399" s="305"/>
    </row>
    <row r="400" spans="2:73" s="116" customFormat="1" ht="27.75">
      <c r="B400" s="117"/>
      <c r="C400" s="118"/>
      <c r="D400" s="115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</row>
    <row r="401" spans="2:73" s="116" customFormat="1" ht="27.75">
      <c r="B401" s="117" t="s">
        <v>237</v>
      </c>
      <c r="C401" s="118" t="s">
        <v>238</v>
      </c>
      <c r="D401" s="115">
        <v>100</v>
      </c>
      <c r="E401" s="114">
        <v>28</v>
      </c>
      <c r="F401" s="114"/>
      <c r="G401" s="114"/>
      <c r="H401" s="114"/>
      <c r="I401" s="115"/>
      <c r="J401" s="114"/>
      <c r="K401" s="114"/>
      <c r="L401" s="114"/>
      <c r="M401" s="114"/>
      <c r="N401" s="114"/>
      <c r="O401" s="114"/>
      <c r="P401" s="114"/>
      <c r="Q401" s="114">
        <v>74</v>
      </c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>
        <v>6</v>
      </c>
      <c r="AD401" s="114"/>
      <c r="AE401" s="114"/>
      <c r="AF401" s="114"/>
      <c r="AG401" s="114"/>
      <c r="AH401" s="114"/>
      <c r="AI401" s="306"/>
      <c r="AJ401" s="305"/>
      <c r="AK401" s="305"/>
      <c r="AL401" s="305"/>
      <c r="AM401" s="305"/>
      <c r="AN401" s="305"/>
      <c r="AO401" s="305"/>
      <c r="AP401" s="305"/>
      <c r="AQ401" s="305"/>
      <c r="AR401" s="305"/>
      <c r="AS401" s="305"/>
      <c r="AT401" s="305"/>
      <c r="AU401" s="305"/>
      <c r="AV401" s="305"/>
      <c r="AW401" s="305"/>
      <c r="AX401" s="305"/>
      <c r="AY401" s="305"/>
      <c r="AZ401" s="305"/>
      <c r="BA401" s="305"/>
      <c r="BB401" s="305"/>
      <c r="BC401" s="305"/>
      <c r="BD401" s="305"/>
      <c r="BE401" s="305"/>
      <c r="BF401" s="305"/>
      <c r="BG401" s="305"/>
      <c r="BH401" s="305"/>
      <c r="BI401" s="305"/>
      <c r="BJ401" s="305"/>
      <c r="BK401" s="305"/>
      <c r="BL401" s="305"/>
      <c r="BM401" s="305"/>
      <c r="BN401" s="305"/>
      <c r="BO401" s="305"/>
      <c r="BP401" s="305"/>
      <c r="BQ401" s="305"/>
      <c r="BR401" s="305"/>
      <c r="BS401" s="305"/>
      <c r="BT401" s="305"/>
      <c r="BU401" s="305"/>
    </row>
    <row r="402" spans="2:73" s="116" customFormat="1" ht="27.75">
      <c r="B402" s="114" t="s">
        <v>251</v>
      </c>
      <c r="C402" s="114" t="s">
        <v>282</v>
      </c>
      <c r="D402" s="115">
        <v>150</v>
      </c>
      <c r="E402" s="114"/>
      <c r="F402" s="114"/>
      <c r="G402" s="114"/>
      <c r="H402" s="114"/>
      <c r="I402" s="114">
        <v>32.299999999999997</v>
      </c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>
        <v>5.25</v>
      </c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306"/>
      <c r="AJ402" s="305"/>
      <c r="AK402" s="305"/>
      <c r="AL402" s="305"/>
      <c r="AM402" s="305"/>
      <c r="AN402" s="305"/>
      <c r="AO402" s="305"/>
      <c r="AP402" s="305"/>
      <c r="AQ402" s="305"/>
      <c r="AR402" s="305"/>
      <c r="AS402" s="305"/>
      <c r="AT402" s="305"/>
      <c r="AU402" s="305"/>
      <c r="AV402" s="305"/>
      <c r="AW402" s="305"/>
      <c r="AX402" s="305"/>
      <c r="AY402" s="305"/>
      <c r="AZ402" s="305"/>
      <c r="BA402" s="305"/>
      <c r="BB402" s="305"/>
      <c r="BC402" s="305"/>
      <c r="BD402" s="305"/>
      <c r="BE402" s="305"/>
      <c r="BF402" s="305"/>
      <c r="BG402" s="305"/>
      <c r="BH402" s="305"/>
      <c r="BI402" s="305"/>
      <c r="BJ402" s="305"/>
      <c r="BK402" s="305"/>
      <c r="BL402" s="305"/>
      <c r="BM402" s="305"/>
      <c r="BN402" s="305"/>
      <c r="BO402" s="305"/>
      <c r="BP402" s="305"/>
      <c r="BQ402" s="305"/>
      <c r="BR402" s="305"/>
      <c r="BS402" s="305"/>
      <c r="BT402" s="305"/>
      <c r="BU402" s="305"/>
    </row>
    <row r="403" spans="2:73" s="116" customFormat="1" ht="27.75">
      <c r="B403" s="117" t="s">
        <v>286</v>
      </c>
      <c r="C403" s="118" t="s">
        <v>49</v>
      </c>
      <c r="D403" s="115">
        <v>200</v>
      </c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>
        <v>50</v>
      </c>
      <c r="V403" s="114"/>
      <c r="W403" s="114"/>
      <c r="X403" s="114"/>
      <c r="Y403" s="114"/>
      <c r="Z403" s="114"/>
      <c r="AA403" s="114"/>
      <c r="AB403" s="114"/>
      <c r="AC403" s="114"/>
      <c r="AD403" s="114">
        <v>10</v>
      </c>
      <c r="AE403" s="114"/>
      <c r="AF403" s="114"/>
      <c r="AG403" s="114">
        <v>1</v>
      </c>
      <c r="AH403" s="114"/>
      <c r="AI403" s="306"/>
      <c r="AJ403" s="305"/>
      <c r="AK403" s="305"/>
      <c r="AL403" s="305"/>
      <c r="AM403" s="305"/>
      <c r="AN403" s="305"/>
      <c r="AO403" s="305"/>
      <c r="AP403" s="305"/>
      <c r="AQ403" s="305"/>
      <c r="AR403" s="305"/>
      <c r="AS403" s="305"/>
      <c r="AT403" s="305"/>
      <c r="AU403" s="305"/>
      <c r="AV403" s="305"/>
      <c r="AW403" s="305"/>
      <c r="AX403" s="305"/>
      <c r="AY403" s="305"/>
      <c r="AZ403" s="305"/>
      <c r="BA403" s="305"/>
      <c r="BB403" s="305"/>
      <c r="BC403" s="305"/>
      <c r="BD403" s="305"/>
      <c r="BE403" s="305"/>
      <c r="BF403" s="305"/>
      <c r="BG403" s="305"/>
      <c r="BH403" s="305"/>
      <c r="BI403" s="305"/>
      <c r="BJ403" s="305"/>
      <c r="BK403" s="305"/>
      <c r="BL403" s="305"/>
      <c r="BM403" s="305"/>
      <c r="BN403" s="305"/>
      <c r="BO403" s="305"/>
      <c r="BP403" s="305"/>
      <c r="BQ403" s="305"/>
      <c r="BR403" s="305"/>
      <c r="BS403" s="305"/>
      <c r="BT403" s="305"/>
      <c r="BU403" s="305"/>
    </row>
    <row r="404" spans="2:73" s="116" customFormat="1" ht="27.75">
      <c r="B404" s="117"/>
      <c r="C404" s="114" t="s">
        <v>39</v>
      </c>
      <c r="D404" s="115">
        <v>45</v>
      </c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306"/>
      <c r="AJ404" s="305"/>
      <c r="AK404" s="305"/>
      <c r="AL404" s="305"/>
      <c r="AM404" s="305"/>
      <c r="AN404" s="305"/>
      <c r="AO404" s="305"/>
      <c r="AP404" s="305"/>
      <c r="AQ404" s="305"/>
      <c r="AR404" s="305"/>
      <c r="AS404" s="305"/>
      <c r="AT404" s="305"/>
      <c r="AU404" s="305"/>
      <c r="AV404" s="305"/>
      <c r="AW404" s="305"/>
      <c r="AX404" s="305"/>
      <c r="AY404" s="305"/>
      <c r="AZ404" s="305"/>
      <c r="BA404" s="305"/>
      <c r="BB404" s="305"/>
      <c r="BC404" s="305"/>
      <c r="BD404" s="305"/>
      <c r="BE404" s="305"/>
      <c r="BF404" s="305"/>
      <c r="BG404" s="305"/>
      <c r="BH404" s="305"/>
      <c r="BI404" s="305"/>
      <c r="BJ404" s="305"/>
      <c r="BK404" s="305"/>
      <c r="BL404" s="305"/>
      <c r="BM404" s="305"/>
      <c r="BN404" s="305"/>
      <c r="BO404" s="305"/>
      <c r="BP404" s="305"/>
      <c r="BQ404" s="305"/>
      <c r="BR404" s="305"/>
      <c r="BS404" s="305"/>
      <c r="BT404" s="305"/>
      <c r="BU404" s="305"/>
    </row>
    <row r="405" spans="2:73" s="116" customFormat="1" ht="27.75">
      <c r="B405" s="117"/>
      <c r="C405" s="114" t="s">
        <v>31</v>
      </c>
      <c r="D405" s="115">
        <v>40</v>
      </c>
      <c r="E405" s="114">
        <v>40</v>
      </c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306"/>
      <c r="AJ405" s="305"/>
      <c r="AK405" s="305"/>
      <c r="AL405" s="305"/>
      <c r="AM405" s="305"/>
      <c r="AN405" s="305"/>
      <c r="AO405" s="305"/>
      <c r="AP405" s="305"/>
      <c r="AQ405" s="305"/>
      <c r="AR405" s="305"/>
      <c r="AS405" s="305"/>
      <c r="AT405" s="305"/>
      <c r="AU405" s="305"/>
      <c r="AV405" s="305"/>
      <c r="AW405" s="305"/>
      <c r="AX405" s="305"/>
      <c r="AY405" s="305"/>
      <c r="AZ405" s="305"/>
      <c r="BA405" s="305"/>
      <c r="BB405" s="305"/>
      <c r="BC405" s="305"/>
      <c r="BD405" s="305"/>
      <c r="BE405" s="305"/>
      <c r="BF405" s="305"/>
      <c r="BG405" s="305"/>
      <c r="BH405" s="305"/>
      <c r="BI405" s="305"/>
      <c r="BJ405" s="305"/>
      <c r="BK405" s="305"/>
      <c r="BL405" s="305"/>
      <c r="BM405" s="305"/>
      <c r="BN405" s="305"/>
      <c r="BO405" s="305"/>
      <c r="BP405" s="305"/>
      <c r="BQ405" s="305"/>
      <c r="BR405" s="305"/>
      <c r="BS405" s="305"/>
      <c r="BT405" s="305"/>
      <c r="BU405" s="305"/>
    </row>
    <row r="406" spans="2:73" s="116" customFormat="1" ht="27.75">
      <c r="B406" s="117"/>
      <c r="C406" s="114"/>
      <c r="D406" s="115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306"/>
      <c r="AJ406" s="305"/>
      <c r="AK406" s="305"/>
      <c r="AL406" s="305"/>
      <c r="AM406" s="305"/>
      <c r="AN406" s="305"/>
      <c r="AO406" s="305"/>
      <c r="AP406" s="305"/>
      <c r="AQ406" s="305"/>
      <c r="AR406" s="305"/>
      <c r="AS406" s="305"/>
      <c r="AT406" s="305"/>
      <c r="AU406" s="305"/>
      <c r="AV406" s="305"/>
      <c r="AW406" s="305"/>
      <c r="AX406" s="305"/>
      <c r="AY406" s="305"/>
      <c r="AZ406" s="305"/>
      <c r="BA406" s="305"/>
      <c r="BB406" s="305"/>
      <c r="BC406" s="305"/>
      <c r="BD406" s="305"/>
      <c r="BE406" s="305"/>
      <c r="BF406" s="305"/>
      <c r="BG406" s="305"/>
      <c r="BH406" s="305"/>
      <c r="BI406" s="305"/>
      <c r="BJ406" s="305"/>
      <c r="BK406" s="305"/>
      <c r="BL406" s="305"/>
      <c r="BM406" s="305"/>
      <c r="BN406" s="305"/>
      <c r="BO406" s="305"/>
      <c r="BP406" s="305"/>
      <c r="BQ406" s="305"/>
      <c r="BR406" s="305"/>
      <c r="BS406" s="305"/>
      <c r="BT406" s="305"/>
      <c r="BU406" s="305"/>
    </row>
    <row r="407" spans="2:73" s="116" customFormat="1" ht="27.75">
      <c r="B407" s="117" t="s">
        <v>234</v>
      </c>
      <c r="C407" s="114" t="s">
        <v>48</v>
      </c>
      <c r="D407" s="115">
        <v>180</v>
      </c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>
        <v>180</v>
      </c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306"/>
      <c r="AJ407" s="305"/>
      <c r="AK407" s="305"/>
      <c r="AL407" s="305"/>
      <c r="AM407" s="305"/>
      <c r="AN407" s="305"/>
      <c r="AO407" s="305"/>
      <c r="AP407" s="305"/>
      <c r="AQ407" s="305"/>
      <c r="AR407" s="305"/>
      <c r="AS407" s="305"/>
      <c r="AT407" s="305"/>
      <c r="AU407" s="305"/>
      <c r="AV407" s="305"/>
      <c r="AW407" s="305"/>
      <c r="AX407" s="305"/>
      <c r="AY407" s="305"/>
      <c r="AZ407" s="305"/>
      <c r="BA407" s="305"/>
      <c r="BB407" s="305"/>
      <c r="BC407" s="305"/>
      <c r="BD407" s="305"/>
      <c r="BE407" s="305"/>
      <c r="BF407" s="305"/>
      <c r="BG407" s="305"/>
      <c r="BH407" s="305"/>
      <c r="BI407" s="305"/>
      <c r="BJ407" s="305"/>
      <c r="BK407" s="305"/>
      <c r="BL407" s="305"/>
      <c r="BM407" s="305"/>
      <c r="BN407" s="305"/>
      <c r="BO407" s="305"/>
      <c r="BP407" s="305"/>
      <c r="BQ407" s="305"/>
      <c r="BR407" s="305"/>
      <c r="BS407" s="305"/>
      <c r="BT407" s="305"/>
      <c r="BU407" s="305"/>
    </row>
    <row r="408" spans="2:73" s="116" customFormat="1" ht="27.75">
      <c r="B408" s="117"/>
      <c r="C408" s="114" t="s">
        <v>31</v>
      </c>
      <c r="D408" s="115">
        <v>40</v>
      </c>
      <c r="E408" s="114">
        <v>40</v>
      </c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306"/>
      <c r="AJ408" s="305"/>
      <c r="AK408" s="305"/>
      <c r="AL408" s="305"/>
      <c r="AM408" s="305"/>
      <c r="AN408" s="305"/>
      <c r="AO408" s="305"/>
      <c r="AP408" s="305"/>
      <c r="AQ408" s="305"/>
      <c r="AR408" s="305"/>
      <c r="AS408" s="305"/>
      <c r="AT408" s="305"/>
      <c r="AU408" s="305"/>
      <c r="AV408" s="305"/>
      <c r="AW408" s="305"/>
      <c r="AX408" s="305"/>
      <c r="AY408" s="305"/>
      <c r="AZ408" s="305"/>
      <c r="BA408" s="305"/>
      <c r="BB408" s="305"/>
      <c r="BC408" s="305"/>
      <c r="BD408" s="305"/>
      <c r="BE408" s="305"/>
      <c r="BF408" s="305"/>
      <c r="BG408" s="305"/>
      <c r="BH408" s="305"/>
      <c r="BI408" s="305"/>
      <c r="BJ408" s="305"/>
      <c r="BK408" s="305"/>
      <c r="BL408" s="305"/>
      <c r="BM408" s="305"/>
      <c r="BN408" s="305"/>
      <c r="BO408" s="305"/>
      <c r="BP408" s="305"/>
      <c r="BQ408" s="305"/>
      <c r="BR408" s="305"/>
      <c r="BS408" s="305"/>
      <c r="BT408" s="305"/>
      <c r="BU408" s="305"/>
    </row>
    <row r="409" spans="2:73" s="116" customFormat="1" ht="27.75">
      <c r="B409" s="119"/>
      <c r="C409" s="114" t="s">
        <v>35</v>
      </c>
      <c r="D409" s="115">
        <v>15</v>
      </c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306"/>
      <c r="AJ409" s="305"/>
      <c r="AK409" s="305"/>
      <c r="AL409" s="305"/>
      <c r="AM409" s="305"/>
      <c r="AN409" s="305"/>
      <c r="AO409" s="305"/>
      <c r="AP409" s="305"/>
      <c r="AQ409" s="305"/>
      <c r="AR409" s="305"/>
      <c r="AS409" s="305"/>
      <c r="AT409" s="305"/>
      <c r="AU409" s="305"/>
      <c r="AV409" s="305"/>
      <c r="AW409" s="305"/>
      <c r="AX409" s="305"/>
      <c r="AY409" s="305"/>
      <c r="AZ409" s="305"/>
      <c r="BA409" s="305"/>
      <c r="BB409" s="305"/>
      <c r="BC409" s="305"/>
      <c r="BD409" s="305"/>
      <c r="BE409" s="305"/>
      <c r="BF409" s="305"/>
      <c r="BG409" s="305"/>
      <c r="BH409" s="305"/>
      <c r="BI409" s="305"/>
      <c r="BJ409" s="305"/>
      <c r="BK409" s="305"/>
      <c r="BL409" s="305"/>
      <c r="BM409" s="305"/>
      <c r="BN409" s="305"/>
      <c r="BO409" s="305"/>
      <c r="BP409" s="305"/>
      <c r="BQ409" s="305"/>
      <c r="BR409" s="305"/>
      <c r="BS409" s="305"/>
      <c r="BT409" s="305"/>
      <c r="BU409" s="305"/>
    </row>
    <row r="410" spans="2:73" ht="26.25">
      <c r="B410" s="110"/>
      <c r="C410" s="120" t="s">
        <v>138</v>
      </c>
      <c r="D410" s="121">
        <f>D398+D404</f>
        <v>105</v>
      </c>
      <c r="E410" s="121">
        <f t="shared" ref="E410:AI410" si="12">SUM(E385:E409)</f>
        <v>140.5</v>
      </c>
      <c r="F410" s="121">
        <f t="shared" si="12"/>
        <v>46.699999999999996</v>
      </c>
      <c r="G410" s="121">
        <f t="shared" si="12"/>
        <v>10</v>
      </c>
      <c r="H410" s="121">
        <f t="shared" si="12"/>
        <v>0</v>
      </c>
      <c r="I410" s="121">
        <f t="shared" si="12"/>
        <v>32.299999999999997</v>
      </c>
      <c r="J410" s="121">
        <f t="shared" si="12"/>
        <v>0</v>
      </c>
      <c r="K410" s="121">
        <f t="shared" si="12"/>
        <v>240.6</v>
      </c>
      <c r="L410" s="121">
        <f t="shared" si="12"/>
        <v>168.1</v>
      </c>
      <c r="M410" s="121">
        <f t="shared" si="12"/>
        <v>3.6</v>
      </c>
      <c r="N410" s="121">
        <f t="shared" si="12"/>
        <v>200</v>
      </c>
      <c r="O410" s="121">
        <f t="shared" si="12"/>
        <v>0</v>
      </c>
      <c r="P410" s="121">
        <f t="shared" si="12"/>
        <v>60</v>
      </c>
      <c r="Q410" s="121">
        <f t="shared" si="12"/>
        <v>145.1</v>
      </c>
      <c r="R410" s="121">
        <f t="shared" si="12"/>
        <v>0</v>
      </c>
      <c r="S410" s="121">
        <f t="shared" si="12"/>
        <v>0</v>
      </c>
      <c r="T410" s="121">
        <f t="shared" si="12"/>
        <v>0</v>
      </c>
      <c r="U410" s="121">
        <f t="shared" si="12"/>
        <v>580</v>
      </c>
      <c r="V410" s="121">
        <f t="shared" si="12"/>
        <v>36.25</v>
      </c>
      <c r="W410" s="121">
        <f t="shared" si="12"/>
        <v>140.4</v>
      </c>
      <c r="X410" s="121">
        <f t="shared" si="12"/>
        <v>6</v>
      </c>
      <c r="Y410" s="121">
        <f t="shared" si="12"/>
        <v>0</v>
      </c>
      <c r="Z410" s="121">
        <f t="shared" si="12"/>
        <v>36.26</v>
      </c>
      <c r="AA410" s="121">
        <f t="shared" si="12"/>
        <v>0</v>
      </c>
      <c r="AB410" s="121">
        <f t="shared" si="12"/>
        <v>0</v>
      </c>
      <c r="AC410" s="121">
        <f t="shared" si="12"/>
        <v>16.899999999999999</v>
      </c>
      <c r="AD410" s="121">
        <f t="shared" si="12"/>
        <v>97.06</v>
      </c>
      <c r="AE410" s="121">
        <f t="shared" si="12"/>
        <v>0</v>
      </c>
      <c r="AF410" s="121">
        <f t="shared" si="12"/>
        <v>0</v>
      </c>
      <c r="AG410" s="121">
        <f t="shared" si="12"/>
        <v>1</v>
      </c>
      <c r="AH410" s="121">
        <f t="shared" si="12"/>
        <v>0</v>
      </c>
      <c r="AI410" s="317">
        <f t="shared" si="12"/>
        <v>4</v>
      </c>
    </row>
    <row r="411" spans="2:73" ht="26.25">
      <c r="B411" s="105"/>
      <c r="C411" s="105"/>
      <c r="D411" s="105"/>
      <c r="E411" s="105"/>
      <c r="F411" s="105" t="s">
        <v>300</v>
      </c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</row>
    <row r="412" spans="2:73" ht="26.25">
      <c r="B412" s="110" t="s">
        <v>73</v>
      </c>
      <c r="C412" s="110" t="s">
        <v>74</v>
      </c>
      <c r="D412" s="110" t="s">
        <v>75</v>
      </c>
      <c r="E412" s="110"/>
      <c r="F412" s="110"/>
      <c r="G412" s="110" t="s">
        <v>76</v>
      </c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316"/>
    </row>
    <row r="413" spans="2:73" ht="26.25">
      <c r="B413" s="111" t="s">
        <v>77</v>
      </c>
      <c r="C413" s="112" t="s">
        <v>78</v>
      </c>
      <c r="D413" s="110" t="s">
        <v>79</v>
      </c>
      <c r="E413" s="110" t="s">
        <v>80</v>
      </c>
      <c r="F413" s="110" t="s">
        <v>81</v>
      </c>
      <c r="G413" s="110" t="s">
        <v>82</v>
      </c>
      <c r="H413" s="110" t="s">
        <v>83</v>
      </c>
      <c r="I413" s="110" t="s">
        <v>84</v>
      </c>
      <c r="J413" s="110" t="s">
        <v>85</v>
      </c>
      <c r="K413" s="110" t="s">
        <v>86</v>
      </c>
      <c r="L413" s="110" t="s">
        <v>87</v>
      </c>
      <c r="M413" s="110" t="s">
        <v>88</v>
      </c>
      <c r="N413" s="110" t="s">
        <v>41</v>
      </c>
      <c r="O413" s="110" t="s">
        <v>89</v>
      </c>
      <c r="P413" s="110" t="s">
        <v>90</v>
      </c>
      <c r="Q413" s="110" t="s">
        <v>91</v>
      </c>
      <c r="R413" s="110" t="s">
        <v>92</v>
      </c>
      <c r="S413" s="110" t="s">
        <v>93</v>
      </c>
      <c r="T413" s="110" t="s">
        <v>94</v>
      </c>
      <c r="U413" s="110" t="s">
        <v>95</v>
      </c>
      <c r="V413" s="110" t="s">
        <v>96</v>
      </c>
      <c r="W413" s="110" t="s">
        <v>97</v>
      </c>
      <c r="X413" s="110" t="s">
        <v>98</v>
      </c>
      <c r="Y413" s="110" t="s">
        <v>99</v>
      </c>
      <c r="Z413" s="110" t="s">
        <v>100</v>
      </c>
      <c r="AA413" s="110" t="s">
        <v>101</v>
      </c>
      <c r="AB413" s="110" t="s">
        <v>102</v>
      </c>
      <c r="AC413" s="110" t="s">
        <v>103</v>
      </c>
      <c r="AD413" s="110" t="s">
        <v>104</v>
      </c>
      <c r="AE413" s="110" t="s">
        <v>136</v>
      </c>
      <c r="AF413" s="110" t="s">
        <v>105</v>
      </c>
      <c r="AG413" s="110" t="s">
        <v>106</v>
      </c>
      <c r="AH413" s="110" t="s">
        <v>107</v>
      </c>
      <c r="AI413" s="319" t="s">
        <v>108</v>
      </c>
    </row>
    <row r="414" spans="2:73" s="116" customFormat="1" ht="27.75">
      <c r="B414" s="117" t="s">
        <v>488</v>
      </c>
      <c r="C414" s="114" t="s">
        <v>489</v>
      </c>
      <c r="D414" s="115">
        <v>150</v>
      </c>
      <c r="E414" s="114">
        <v>3.5</v>
      </c>
      <c r="F414" s="114"/>
      <c r="G414" s="114"/>
      <c r="H414" s="114"/>
      <c r="I414" s="114">
        <v>60</v>
      </c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>
        <v>59</v>
      </c>
      <c r="V414" s="114"/>
      <c r="W414" s="114"/>
      <c r="X414" s="114">
        <v>20</v>
      </c>
      <c r="Y414" s="114"/>
      <c r="Z414" s="114">
        <v>10</v>
      </c>
      <c r="AA414" s="114"/>
      <c r="AB414" s="114"/>
      <c r="AC414" s="114">
        <v>7.5</v>
      </c>
      <c r="AD414" s="114">
        <v>21.2</v>
      </c>
      <c r="AE414" s="114"/>
      <c r="AF414" s="114"/>
      <c r="AG414" s="114"/>
      <c r="AH414" s="114"/>
      <c r="AI414" s="306">
        <v>3</v>
      </c>
      <c r="AJ414" s="305"/>
      <c r="AK414" s="305">
        <v>0.47</v>
      </c>
      <c r="AL414" s="305"/>
      <c r="AM414" s="305"/>
      <c r="AN414" s="305"/>
      <c r="AO414" s="305"/>
      <c r="AP414" s="305"/>
      <c r="AQ414" s="305"/>
      <c r="AR414" s="305"/>
      <c r="AS414" s="305"/>
      <c r="AT414" s="305"/>
      <c r="AU414" s="305"/>
      <c r="AV414" s="305"/>
      <c r="AW414" s="305"/>
      <c r="AX414" s="305"/>
      <c r="AY414" s="305"/>
      <c r="AZ414" s="305"/>
      <c r="BA414" s="305"/>
      <c r="BB414" s="305"/>
      <c r="BC414" s="305"/>
      <c r="BD414" s="305"/>
      <c r="BE414" s="305"/>
      <c r="BF414" s="305"/>
      <c r="BG414" s="305"/>
      <c r="BH414" s="305"/>
      <c r="BI414" s="305"/>
      <c r="BJ414" s="305"/>
      <c r="BK414" s="305"/>
      <c r="BL414" s="305"/>
      <c r="BM414" s="305"/>
      <c r="BN414" s="305"/>
      <c r="BO414" s="305"/>
      <c r="BP414" s="305"/>
      <c r="BQ414" s="305"/>
      <c r="BR414" s="305"/>
      <c r="BS414" s="305"/>
      <c r="BT414" s="305"/>
      <c r="BU414" s="305"/>
    </row>
    <row r="415" spans="2:73" s="116" customFormat="1" ht="27.75">
      <c r="B415" s="117" t="s">
        <v>255</v>
      </c>
      <c r="C415" s="114" t="s">
        <v>43</v>
      </c>
      <c r="D415" s="115">
        <v>200</v>
      </c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>
        <v>50</v>
      </c>
      <c r="V415" s="114"/>
      <c r="W415" s="114"/>
      <c r="X415" s="114"/>
      <c r="Y415" s="114"/>
      <c r="Z415" s="114"/>
      <c r="AA415" s="114"/>
      <c r="AB415" s="114"/>
      <c r="AC415" s="114"/>
      <c r="AD415" s="114">
        <v>15</v>
      </c>
      <c r="AE415" s="114"/>
      <c r="AF415" s="114"/>
      <c r="AG415" s="114"/>
      <c r="AH415" s="114">
        <v>8</v>
      </c>
      <c r="AI415" s="306"/>
      <c r="AJ415" s="305"/>
      <c r="AK415" s="305"/>
      <c r="AL415" s="305"/>
      <c r="AM415" s="305"/>
      <c r="AN415" s="305"/>
      <c r="AO415" s="305"/>
      <c r="AP415" s="305"/>
      <c r="AQ415" s="305"/>
      <c r="AR415" s="305"/>
      <c r="AS415" s="305"/>
      <c r="AT415" s="305"/>
      <c r="AU415" s="305"/>
      <c r="AV415" s="305"/>
      <c r="AW415" s="305"/>
      <c r="AX415" s="305"/>
      <c r="AY415" s="305"/>
      <c r="AZ415" s="305"/>
      <c r="BA415" s="305"/>
      <c r="BB415" s="305"/>
      <c r="BC415" s="305"/>
      <c r="BD415" s="305"/>
      <c r="BE415" s="305"/>
      <c r="BF415" s="305"/>
      <c r="BG415" s="305"/>
      <c r="BH415" s="305"/>
      <c r="BI415" s="305"/>
      <c r="BJ415" s="305"/>
      <c r="BK415" s="305"/>
      <c r="BL415" s="305"/>
      <c r="BM415" s="305"/>
      <c r="BN415" s="305"/>
      <c r="BO415" s="305"/>
      <c r="BP415" s="305"/>
      <c r="BQ415" s="305"/>
      <c r="BR415" s="305"/>
      <c r="BS415" s="305"/>
      <c r="BT415" s="305"/>
      <c r="BU415" s="305"/>
    </row>
    <row r="416" spans="2:73" s="116" customFormat="1" ht="27.75">
      <c r="B416" s="117"/>
      <c r="C416" s="114" t="s">
        <v>31</v>
      </c>
      <c r="D416" s="115">
        <v>30</v>
      </c>
      <c r="E416" s="114">
        <v>30</v>
      </c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306"/>
      <c r="AJ416" s="305"/>
      <c r="AK416" s="305"/>
      <c r="AL416" s="305"/>
      <c r="AM416" s="305"/>
      <c r="AN416" s="305"/>
      <c r="AO416" s="305"/>
      <c r="AP416" s="305"/>
      <c r="AQ416" s="305"/>
      <c r="AR416" s="305"/>
      <c r="AS416" s="305"/>
      <c r="AT416" s="305"/>
      <c r="AU416" s="305"/>
      <c r="AV416" s="305"/>
      <c r="AW416" s="305"/>
      <c r="AX416" s="305"/>
      <c r="AY416" s="305"/>
      <c r="AZ416" s="305"/>
      <c r="BA416" s="305"/>
      <c r="BB416" s="305"/>
      <c r="BC416" s="305"/>
      <c r="BD416" s="305"/>
      <c r="BE416" s="305"/>
      <c r="BF416" s="305"/>
      <c r="BG416" s="305"/>
      <c r="BH416" s="305"/>
      <c r="BI416" s="305"/>
      <c r="BJ416" s="305"/>
      <c r="BK416" s="305"/>
      <c r="BL416" s="305"/>
      <c r="BM416" s="305"/>
      <c r="BN416" s="305"/>
      <c r="BO416" s="305"/>
      <c r="BP416" s="305"/>
      <c r="BQ416" s="305"/>
      <c r="BR416" s="305"/>
      <c r="BS416" s="305"/>
      <c r="BT416" s="305"/>
      <c r="BU416" s="305"/>
    </row>
    <row r="417" spans="2:88" s="116" customFormat="1" ht="27.75">
      <c r="B417" s="117" t="s">
        <v>246</v>
      </c>
      <c r="C417" s="114" t="s">
        <v>137</v>
      </c>
      <c r="D417" s="115">
        <v>10</v>
      </c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>
        <v>10</v>
      </c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306"/>
      <c r="AJ417" s="305"/>
      <c r="AK417" s="305"/>
      <c r="AL417" s="305"/>
      <c r="AM417" s="305"/>
      <c r="AN417" s="305"/>
      <c r="AO417" s="305"/>
      <c r="AP417" s="305"/>
      <c r="AQ417" s="305"/>
      <c r="AR417" s="305"/>
      <c r="AS417" s="305"/>
      <c r="AT417" s="305"/>
      <c r="AU417" s="305"/>
      <c r="AV417" s="305"/>
      <c r="AW417" s="305"/>
      <c r="AX417" s="305"/>
      <c r="AY417" s="305"/>
      <c r="AZ417" s="305"/>
      <c r="BA417" s="305"/>
      <c r="BB417" s="305"/>
      <c r="BC417" s="305"/>
      <c r="BD417" s="305"/>
      <c r="BE417" s="305"/>
      <c r="BF417" s="305"/>
      <c r="BG417" s="305"/>
      <c r="BH417" s="305"/>
      <c r="BI417" s="305"/>
      <c r="BJ417" s="305"/>
      <c r="BK417" s="305"/>
      <c r="BL417" s="305"/>
      <c r="BM417" s="305"/>
      <c r="BN417" s="305"/>
      <c r="BO417" s="305"/>
      <c r="BP417" s="305"/>
      <c r="BQ417" s="305"/>
      <c r="BR417" s="305"/>
      <c r="BS417" s="305"/>
      <c r="BT417" s="305"/>
      <c r="BU417" s="305"/>
    </row>
    <row r="418" spans="2:88" s="116" customFormat="1" ht="27.75">
      <c r="B418" s="117"/>
      <c r="C418" s="118"/>
      <c r="D418" s="115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306"/>
      <c r="AJ418" s="305"/>
      <c r="AK418" s="305"/>
      <c r="AL418" s="305"/>
      <c r="AM418" s="305"/>
      <c r="AN418" s="305"/>
      <c r="AO418" s="305"/>
      <c r="AP418" s="305"/>
      <c r="AQ418" s="305"/>
      <c r="AR418" s="305"/>
      <c r="AS418" s="305"/>
      <c r="AT418" s="305"/>
      <c r="AU418" s="305"/>
      <c r="AV418" s="305"/>
      <c r="AW418" s="305"/>
      <c r="AX418" s="305"/>
      <c r="AY418" s="305"/>
      <c r="AZ418" s="305"/>
      <c r="BA418" s="305"/>
      <c r="BB418" s="305"/>
      <c r="BC418" s="305"/>
      <c r="BD418" s="305"/>
      <c r="BE418" s="305"/>
      <c r="BF418" s="305"/>
      <c r="BG418" s="305"/>
      <c r="BH418" s="305"/>
      <c r="BI418" s="305"/>
      <c r="BJ418" s="305"/>
      <c r="BK418" s="305"/>
      <c r="BL418" s="305"/>
      <c r="BM418" s="305"/>
      <c r="BN418" s="305"/>
      <c r="BO418" s="305"/>
      <c r="BP418" s="305"/>
      <c r="BQ418" s="305"/>
      <c r="BR418" s="305"/>
      <c r="BS418" s="305"/>
      <c r="BT418" s="305"/>
      <c r="BU418" s="305"/>
    </row>
    <row r="419" spans="2:88" s="116" customFormat="1" ht="27.75">
      <c r="B419" s="117"/>
      <c r="C419" s="114"/>
      <c r="D419" s="115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306"/>
      <c r="AJ419" s="305"/>
      <c r="AK419" s="305"/>
      <c r="AL419" s="305"/>
      <c r="AM419" s="305"/>
      <c r="AN419" s="305"/>
      <c r="AO419" s="305"/>
      <c r="AP419" s="305"/>
      <c r="AQ419" s="305"/>
      <c r="AR419" s="305"/>
      <c r="AS419" s="305"/>
      <c r="AT419" s="305"/>
      <c r="AU419" s="305"/>
      <c r="AV419" s="305"/>
      <c r="AW419" s="305"/>
      <c r="AX419" s="305"/>
      <c r="AY419" s="305"/>
      <c r="AZ419" s="305"/>
      <c r="BA419" s="305"/>
      <c r="BB419" s="305"/>
      <c r="BC419" s="305"/>
      <c r="BD419" s="305"/>
      <c r="BE419" s="305"/>
      <c r="BF419" s="305"/>
      <c r="BG419" s="305"/>
      <c r="BH419" s="305"/>
      <c r="BI419" s="305"/>
      <c r="BJ419" s="305"/>
      <c r="BK419" s="305"/>
      <c r="BL419" s="305"/>
      <c r="BM419" s="305"/>
      <c r="BN419" s="305"/>
      <c r="BO419" s="305"/>
      <c r="BP419" s="305"/>
      <c r="BQ419" s="305"/>
      <c r="BR419" s="305"/>
      <c r="BS419" s="305"/>
      <c r="BT419" s="305"/>
      <c r="BU419" s="305"/>
    </row>
    <row r="420" spans="2:88" s="116" customFormat="1" ht="27.75">
      <c r="B420" s="117" t="s">
        <v>234</v>
      </c>
      <c r="C420" s="114" t="s">
        <v>53</v>
      </c>
      <c r="D420" s="115">
        <v>200</v>
      </c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>
        <v>200</v>
      </c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306"/>
      <c r="AJ420" s="305"/>
      <c r="AK420" s="305"/>
      <c r="AL420" s="305"/>
      <c r="AM420" s="305"/>
      <c r="AN420" s="305"/>
      <c r="AO420" s="305"/>
      <c r="AP420" s="305"/>
      <c r="AQ420" s="305"/>
      <c r="AR420" s="305"/>
      <c r="AS420" s="305"/>
      <c r="AT420" s="305"/>
      <c r="AU420" s="305"/>
      <c r="AV420" s="305"/>
      <c r="AW420" s="305"/>
      <c r="AX420" s="305"/>
      <c r="AY420" s="305"/>
      <c r="AZ420" s="305"/>
      <c r="BA420" s="305"/>
      <c r="BB420" s="305"/>
      <c r="BC420" s="305"/>
      <c r="BD420" s="305"/>
      <c r="BE420" s="305"/>
      <c r="BF420" s="305"/>
      <c r="BG420" s="305"/>
      <c r="BH420" s="305"/>
      <c r="BI420" s="305"/>
      <c r="BJ420" s="305"/>
      <c r="BK420" s="305"/>
      <c r="BL420" s="305"/>
      <c r="BM420" s="305"/>
      <c r="BN420" s="305"/>
      <c r="BO420" s="305"/>
      <c r="BP420" s="305"/>
      <c r="BQ420" s="305"/>
      <c r="BR420" s="305"/>
      <c r="BS420" s="305"/>
      <c r="BT420" s="305"/>
      <c r="BU420" s="305"/>
    </row>
    <row r="421" spans="2:88" s="116" customFormat="1" ht="27.75">
      <c r="B421" s="117" t="s">
        <v>247</v>
      </c>
      <c r="C421" s="114" t="s">
        <v>486</v>
      </c>
      <c r="D421" s="115">
        <v>135</v>
      </c>
      <c r="E421" s="114"/>
      <c r="F421" s="114">
        <v>41.6</v>
      </c>
      <c r="G421" s="114"/>
      <c r="H421" s="114"/>
      <c r="I421" s="114"/>
      <c r="J421" s="114"/>
      <c r="K421" s="114"/>
      <c r="L421" s="114"/>
      <c r="M421" s="114"/>
      <c r="N421" s="114">
        <v>50.6</v>
      </c>
      <c r="O421" s="114"/>
      <c r="P421" s="114"/>
      <c r="Q421" s="114"/>
      <c r="R421" s="114"/>
      <c r="S421" s="114"/>
      <c r="T421" s="114"/>
      <c r="U421" s="114">
        <v>104</v>
      </c>
      <c r="V421" s="114"/>
      <c r="W421" s="114"/>
      <c r="X421" s="114"/>
      <c r="Y421" s="114"/>
      <c r="Z421" s="114">
        <v>8.5</v>
      </c>
      <c r="AA421" s="114"/>
      <c r="AB421" s="114"/>
      <c r="AC421" s="114">
        <v>6.6</v>
      </c>
      <c r="AD421" s="114">
        <v>17.5</v>
      </c>
      <c r="AE421" s="114"/>
      <c r="AF421" s="114"/>
      <c r="AG421" s="114"/>
      <c r="AH421" s="114"/>
      <c r="AI421" s="306"/>
      <c r="AJ421" s="305"/>
      <c r="AK421" s="305">
        <v>0.5</v>
      </c>
      <c r="AL421" s="305"/>
      <c r="AM421" s="305"/>
      <c r="AN421" s="305"/>
      <c r="AO421" s="305"/>
      <c r="AP421" s="305"/>
      <c r="AQ421" s="305"/>
      <c r="AR421" s="305"/>
      <c r="AS421" s="305"/>
      <c r="AT421" s="305"/>
      <c r="AU421" s="305"/>
      <c r="AV421" s="305"/>
      <c r="AW421" s="305"/>
      <c r="AX421" s="305"/>
      <c r="AY421" s="305"/>
      <c r="AZ421" s="305"/>
      <c r="BA421" s="305"/>
      <c r="BB421" s="305"/>
      <c r="BC421" s="305"/>
      <c r="BD421" s="305"/>
      <c r="BE421" s="305"/>
      <c r="BF421" s="305"/>
      <c r="BG421" s="305"/>
      <c r="BH421" s="305"/>
      <c r="BI421" s="305"/>
      <c r="BJ421" s="305"/>
      <c r="BK421" s="305"/>
      <c r="BL421" s="305"/>
      <c r="BM421" s="305"/>
      <c r="BN421" s="305"/>
      <c r="BO421" s="305"/>
      <c r="BP421" s="305"/>
      <c r="BQ421" s="305"/>
      <c r="BR421" s="305"/>
      <c r="BS421" s="305"/>
      <c r="BT421" s="305"/>
      <c r="BU421" s="305"/>
    </row>
    <row r="422" spans="2:88" s="116" customFormat="1" ht="27.75">
      <c r="B422" s="117"/>
      <c r="C422" s="114"/>
      <c r="D422" s="115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306"/>
      <c r="AJ422" s="305"/>
      <c r="AK422" s="305"/>
      <c r="AL422" s="305"/>
      <c r="AM422" s="305"/>
      <c r="AN422" s="305"/>
      <c r="AO422" s="305"/>
      <c r="AP422" s="305"/>
      <c r="AQ422" s="305"/>
      <c r="AR422" s="305"/>
      <c r="AS422" s="305"/>
      <c r="AT422" s="305"/>
      <c r="AU422" s="305"/>
      <c r="AV422" s="305"/>
      <c r="AW422" s="305"/>
      <c r="AX422" s="305"/>
      <c r="AY422" s="305"/>
      <c r="AZ422" s="305"/>
      <c r="BA422" s="305"/>
      <c r="BB422" s="305"/>
      <c r="BC422" s="305"/>
      <c r="BD422" s="305"/>
      <c r="BE422" s="305"/>
      <c r="BF422" s="305"/>
      <c r="BG422" s="305"/>
      <c r="BH422" s="305"/>
      <c r="BI422" s="305"/>
      <c r="BJ422" s="305"/>
      <c r="BK422" s="305"/>
      <c r="BL422" s="305"/>
      <c r="BM422" s="305"/>
      <c r="BN422" s="305"/>
      <c r="BO422" s="305"/>
      <c r="BP422" s="305"/>
      <c r="BQ422" s="305"/>
      <c r="BR422" s="305"/>
      <c r="BS422" s="305"/>
      <c r="BT422" s="305"/>
      <c r="BU422" s="305"/>
    </row>
    <row r="423" spans="2:88" s="116" customFormat="1" ht="27.75">
      <c r="B423" s="117" t="s">
        <v>482</v>
      </c>
      <c r="C423" s="114" t="s">
        <v>483</v>
      </c>
      <c r="D423" s="115">
        <v>100</v>
      </c>
      <c r="E423" s="114"/>
      <c r="F423" s="114"/>
      <c r="G423" s="114"/>
      <c r="H423" s="114"/>
      <c r="I423" s="114"/>
      <c r="J423" s="114"/>
      <c r="K423" s="114"/>
      <c r="L423" s="114">
        <v>70</v>
      </c>
      <c r="M423" s="114"/>
      <c r="N423" s="114">
        <v>17</v>
      </c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>
        <v>9</v>
      </c>
      <c r="AD423" s="114"/>
      <c r="AE423" s="114"/>
      <c r="AF423" s="114"/>
      <c r="AG423" s="114"/>
      <c r="AH423" s="114"/>
      <c r="AI423" s="306"/>
      <c r="AJ423" s="305">
        <v>0.2</v>
      </c>
      <c r="AK423" s="305"/>
      <c r="AL423" s="305"/>
      <c r="AM423" s="305"/>
      <c r="AN423" s="305"/>
      <c r="AO423" s="305"/>
      <c r="AP423" s="305"/>
      <c r="AQ423" s="305"/>
      <c r="AR423" s="305"/>
      <c r="AS423" s="305"/>
      <c r="AT423" s="305"/>
      <c r="AU423" s="305"/>
      <c r="AV423" s="305"/>
      <c r="AW423" s="305"/>
      <c r="AX423" s="305"/>
      <c r="AY423" s="305"/>
      <c r="AZ423" s="305"/>
      <c r="BA423" s="305"/>
      <c r="BB423" s="305"/>
      <c r="BC423" s="305"/>
      <c r="BD423" s="305"/>
      <c r="BE423" s="305"/>
      <c r="BF423" s="305"/>
      <c r="BG423" s="305"/>
      <c r="BH423" s="305"/>
      <c r="BI423" s="305"/>
      <c r="BJ423" s="305"/>
      <c r="BK423" s="305"/>
      <c r="BL423" s="305"/>
      <c r="BM423" s="305"/>
      <c r="BN423" s="305"/>
      <c r="BO423" s="305"/>
      <c r="BP423" s="305"/>
      <c r="BQ423" s="305"/>
      <c r="BR423" s="305"/>
      <c r="BS423" s="305"/>
      <c r="BT423" s="305"/>
      <c r="BU423" s="305"/>
    </row>
    <row r="424" spans="2:88" s="116" customFormat="1" ht="27.75">
      <c r="B424" s="117" t="s">
        <v>260</v>
      </c>
      <c r="C424" s="114" t="s">
        <v>316</v>
      </c>
      <c r="D424" s="115">
        <v>300</v>
      </c>
      <c r="E424" s="114"/>
      <c r="F424" s="114"/>
      <c r="G424" s="114"/>
      <c r="H424" s="114"/>
      <c r="I424" s="114"/>
      <c r="J424" s="114"/>
      <c r="K424" s="114">
        <v>36</v>
      </c>
      <c r="L424" s="114">
        <v>108</v>
      </c>
      <c r="M424" s="114">
        <v>2.4</v>
      </c>
      <c r="N424" s="114"/>
      <c r="O424" s="114"/>
      <c r="P424" s="114"/>
      <c r="Q424" s="114"/>
      <c r="R424" s="114"/>
      <c r="S424" s="114"/>
      <c r="T424" s="114"/>
      <c r="U424" s="114"/>
      <c r="V424" s="114">
        <v>6</v>
      </c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306"/>
      <c r="AJ424" s="305"/>
      <c r="AK424" s="305">
        <v>1.2</v>
      </c>
      <c r="AL424" s="305"/>
      <c r="AM424" s="305"/>
      <c r="AN424" s="305">
        <v>0.01</v>
      </c>
      <c r="AO424" s="305"/>
      <c r="AP424" s="305"/>
      <c r="AQ424" s="305"/>
      <c r="AR424" s="305"/>
      <c r="AS424" s="305"/>
      <c r="AT424" s="305"/>
      <c r="AU424" s="305"/>
      <c r="AV424" s="305"/>
      <c r="AW424" s="305"/>
      <c r="AX424" s="305"/>
      <c r="AY424" s="305"/>
      <c r="AZ424" s="305"/>
      <c r="BA424" s="305"/>
      <c r="BB424" s="305"/>
      <c r="BC424" s="305"/>
      <c r="BD424" s="305"/>
      <c r="BE424" s="305"/>
      <c r="BF424" s="305"/>
      <c r="BG424" s="305"/>
      <c r="BH424" s="305"/>
      <c r="BI424" s="305"/>
      <c r="BJ424" s="305"/>
      <c r="BK424" s="305"/>
      <c r="BL424" s="305"/>
      <c r="BM424" s="305"/>
      <c r="BN424" s="305"/>
      <c r="BO424" s="305"/>
      <c r="BP424" s="305"/>
      <c r="BQ424" s="305"/>
      <c r="BR424" s="305"/>
      <c r="BS424" s="305"/>
      <c r="BT424" s="305"/>
      <c r="BU424" s="305"/>
    </row>
    <row r="425" spans="2:88" s="116" customFormat="1" ht="27.75">
      <c r="B425" s="117"/>
      <c r="C425" s="114" t="s">
        <v>249</v>
      </c>
      <c r="D425" s="115">
        <v>6</v>
      </c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>
        <v>6</v>
      </c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306"/>
      <c r="AJ425" s="305"/>
      <c r="AK425" s="305"/>
      <c r="AL425" s="305"/>
      <c r="AM425" s="305"/>
      <c r="AN425" s="305"/>
      <c r="AO425" s="305"/>
      <c r="AP425" s="305"/>
      <c r="AQ425" s="305"/>
      <c r="AR425" s="305"/>
      <c r="AS425" s="305"/>
      <c r="AT425" s="305"/>
      <c r="AU425" s="305"/>
      <c r="AV425" s="305"/>
      <c r="AW425" s="305"/>
      <c r="AX425" s="305"/>
      <c r="AY425" s="305"/>
      <c r="AZ425" s="305"/>
      <c r="BA425" s="305"/>
      <c r="BB425" s="305"/>
      <c r="BC425" s="305"/>
      <c r="BD425" s="305"/>
      <c r="BE425" s="305"/>
      <c r="BF425" s="305"/>
      <c r="BG425" s="305"/>
      <c r="BH425" s="305"/>
      <c r="BI425" s="305"/>
      <c r="BJ425" s="305"/>
      <c r="BK425" s="305"/>
      <c r="BL425" s="305"/>
      <c r="BM425" s="305"/>
      <c r="BN425" s="305"/>
      <c r="BO425" s="305"/>
      <c r="BP425" s="305"/>
      <c r="BQ425" s="305"/>
      <c r="BR425" s="305"/>
      <c r="BS425" s="305"/>
      <c r="BT425" s="305"/>
      <c r="BU425" s="305"/>
    </row>
    <row r="426" spans="2:88" s="116" customFormat="1" ht="27.75">
      <c r="B426" s="117" t="s">
        <v>397</v>
      </c>
      <c r="C426" s="114" t="s">
        <v>407</v>
      </c>
      <c r="D426" s="115">
        <v>80</v>
      </c>
      <c r="E426" s="114">
        <v>14.4</v>
      </c>
      <c r="F426" s="114"/>
      <c r="G426" s="114"/>
      <c r="H426" s="114"/>
      <c r="I426" s="114"/>
      <c r="J426" s="114"/>
      <c r="K426" s="114"/>
      <c r="L426" s="114">
        <v>15.3</v>
      </c>
      <c r="M426" s="114"/>
      <c r="N426" s="114"/>
      <c r="O426" s="114"/>
      <c r="P426" s="114"/>
      <c r="Q426" s="114">
        <v>59.2</v>
      </c>
      <c r="R426" s="114"/>
      <c r="S426" s="114"/>
      <c r="T426" s="114"/>
      <c r="U426" s="114">
        <v>19.2</v>
      </c>
      <c r="V426" s="114"/>
      <c r="W426" s="114"/>
      <c r="X426" s="114"/>
      <c r="Y426" s="114">
        <v>4.8</v>
      </c>
      <c r="Z426" s="114"/>
      <c r="AA426" s="114"/>
      <c r="AB426" s="114"/>
      <c r="AC426" s="114">
        <v>4.8</v>
      </c>
      <c r="AD426" s="114"/>
      <c r="AE426" s="114"/>
      <c r="AF426" s="114"/>
      <c r="AG426" s="114"/>
      <c r="AH426" s="114"/>
      <c r="AI426" s="306"/>
      <c r="AJ426" s="305"/>
      <c r="AK426" s="305"/>
      <c r="AL426" s="305"/>
      <c r="AM426" s="305"/>
      <c r="AN426" s="308"/>
      <c r="AO426" s="305"/>
      <c r="AP426" s="305"/>
      <c r="AQ426" s="305"/>
      <c r="AR426" s="305"/>
      <c r="AS426" s="305"/>
      <c r="AT426" s="305"/>
      <c r="AU426" s="305"/>
      <c r="AV426" s="305"/>
      <c r="AW426" s="305"/>
      <c r="AX426" s="305"/>
      <c r="AY426" s="305"/>
      <c r="AZ426" s="305"/>
      <c r="BA426" s="305"/>
      <c r="BB426" s="305"/>
      <c r="BC426" s="305"/>
      <c r="BD426" s="305"/>
      <c r="BE426" s="305"/>
      <c r="BF426" s="305"/>
      <c r="BG426" s="305"/>
      <c r="BH426" s="305"/>
      <c r="BI426" s="305"/>
      <c r="BJ426" s="305"/>
      <c r="BK426" s="305"/>
      <c r="BL426" s="305"/>
      <c r="BM426" s="305"/>
      <c r="BN426" s="305"/>
      <c r="BO426" s="305"/>
      <c r="BP426" s="305"/>
      <c r="BQ426" s="305"/>
      <c r="BR426" s="305"/>
      <c r="BS426" s="305"/>
      <c r="BT426" s="305"/>
      <c r="BU426" s="305"/>
    </row>
    <row r="427" spans="2:88" s="116" customFormat="1" ht="27.75">
      <c r="B427" s="117" t="s">
        <v>250</v>
      </c>
      <c r="C427" s="114" t="s">
        <v>47</v>
      </c>
      <c r="D427" s="115">
        <v>150</v>
      </c>
      <c r="E427" s="114"/>
      <c r="F427" s="114"/>
      <c r="G427" s="114"/>
      <c r="H427" s="114"/>
      <c r="I427" s="114"/>
      <c r="J427" s="114"/>
      <c r="K427" s="114">
        <v>128.30000000000001</v>
      </c>
      <c r="L427" s="114"/>
      <c r="M427" s="114"/>
      <c r="N427" s="114"/>
      <c r="O427" s="114"/>
      <c r="P427" s="114"/>
      <c r="Q427" s="114"/>
      <c r="R427" s="114"/>
      <c r="S427" s="114"/>
      <c r="T427" s="114"/>
      <c r="U427" s="114">
        <v>22.5</v>
      </c>
      <c r="V427" s="114">
        <v>5.25</v>
      </c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K427" s="116">
        <v>0.9</v>
      </c>
    </row>
    <row r="428" spans="2:88" s="116" customFormat="1" ht="27.75">
      <c r="B428" s="117" t="s">
        <v>265</v>
      </c>
      <c r="C428" s="118" t="s">
        <v>266</v>
      </c>
      <c r="D428" s="115">
        <v>200</v>
      </c>
      <c r="E428" s="114"/>
      <c r="F428" s="114"/>
      <c r="G428" s="114"/>
      <c r="H428" s="114"/>
      <c r="I428" s="114"/>
      <c r="J428" s="114"/>
      <c r="K428" s="114"/>
      <c r="L428" s="114"/>
      <c r="M428" s="114"/>
      <c r="N428" s="114">
        <v>40</v>
      </c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>
        <v>20</v>
      </c>
      <c r="AE428" s="114"/>
      <c r="AF428" s="114"/>
      <c r="AG428" s="114"/>
      <c r="AH428" s="114"/>
      <c r="AI428" s="306"/>
      <c r="AJ428" s="305"/>
      <c r="AK428" s="305"/>
      <c r="AL428" s="305"/>
      <c r="AM428" s="305"/>
      <c r="AN428" s="305"/>
      <c r="AO428" s="305"/>
      <c r="AP428" s="305"/>
      <c r="AQ428" s="305"/>
      <c r="AR428" s="305"/>
      <c r="AS428" s="305"/>
      <c r="AT428" s="305"/>
      <c r="AU428" s="305"/>
      <c r="AV428" s="305"/>
      <c r="AW428" s="305"/>
      <c r="AX428" s="305"/>
      <c r="AY428" s="305"/>
      <c r="AZ428" s="305"/>
      <c r="BA428" s="305"/>
      <c r="BB428" s="305"/>
      <c r="BC428" s="305"/>
      <c r="BD428" s="305"/>
      <c r="BE428" s="305"/>
      <c r="BF428" s="305"/>
      <c r="BG428" s="305"/>
      <c r="BH428" s="305"/>
      <c r="BI428" s="305"/>
      <c r="BJ428" s="305"/>
      <c r="BK428" s="305"/>
      <c r="BL428" s="305"/>
      <c r="BM428" s="305"/>
      <c r="BN428" s="305"/>
      <c r="BO428" s="305"/>
      <c r="BP428" s="305"/>
      <c r="BQ428" s="305"/>
      <c r="BR428" s="305"/>
      <c r="BS428" s="305"/>
      <c r="BT428" s="305"/>
      <c r="BU428" s="305"/>
    </row>
    <row r="429" spans="2:88" s="116" customFormat="1" ht="27.75">
      <c r="B429" s="117"/>
      <c r="C429" s="118" t="s">
        <v>39</v>
      </c>
      <c r="D429" s="115">
        <v>70</v>
      </c>
      <c r="E429" s="114"/>
      <c r="F429" s="114"/>
      <c r="G429" s="114"/>
      <c r="H429" s="114"/>
      <c r="I429" s="115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306"/>
      <c r="AJ429" s="305"/>
      <c r="AK429" s="305"/>
      <c r="AL429" s="305"/>
      <c r="AM429" s="305"/>
      <c r="AN429" s="305"/>
      <c r="AO429" s="305"/>
      <c r="AP429" s="305"/>
      <c r="AQ429" s="305"/>
      <c r="AR429" s="305"/>
      <c r="AS429" s="305"/>
      <c r="AT429" s="305"/>
      <c r="AU429" s="305"/>
      <c r="AV429" s="305"/>
      <c r="AW429" s="305"/>
      <c r="AX429" s="305"/>
      <c r="AY429" s="305"/>
      <c r="AZ429" s="305"/>
      <c r="BA429" s="305"/>
      <c r="BB429" s="305"/>
      <c r="BC429" s="305"/>
      <c r="BD429" s="305"/>
      <c r="BE429" s="305"/>
      <c r="BF429" s="305"/>
      <c r="BG429" s="305"/>
      <c r="BH429" s="305"/>
      <c r="BI429" s="305"/>
      <c r="BJ429" s="305"/>
      <c r="BK429" s="305"/>
      <c r="BL429" s="305"/>
      <c r="BM429" s="305"/>
      <c r="BN429" s="305"/>
      <c r="BO429" s="305"/>
      <c r="BP429" s="305"/>
      <c r="BQ429" s="305"/>
      <c r="BR429" s="305"/>
      <c r="BS429" s="305"/>
      <c r="BT429" s="305"/>
      <c r="BU429" s="305"/>
    </row>
    <row r="430" spans="2:88" s="116" customFormat="1" ht="27.75">
      <c r="B430" s="117" t="s">
        <v>235</v>
      </c>
      <c r="C430" s="118" t="s">
        <v>41</v>
      </c>
      <c r="D430" s="115">
        <v>130</v>
      </c>
      <c r="E430" s="114"/>
      <c r="F430" s="114"/>
      <c r="G430" s="114"/>
      <c r="H430" s="114"/>
      <c r="I430" s="115"/>
      <c r="J430" s="114"/>
      <c r="K430" s="114"/>
      <c r="L430" s="114"/>
      <c r="M430" s="114"/>
      <c r="N430" s="114">
        <v>130</v>
      </c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306"/>
      <c r="AJ430" s="305"/>
      <c r="AK430" s="305"/>
      <c r="AL430" s="305"/>
      <c r="AM430" s="305"/>
      <c r="AN430" s="305"/>
      <c r="AO430" s="305"/>
      <c r="AP430" s="305"/>
      <c r="AQ430" s="305"/>
      <c r="AR430" s="305"/>
      <c r="AS430" s="305"/>
      <c r="AT430" s="305"/>
      <c r="AU430" s="305"/>
      <c r="AV430" s="305"/>
      <c r="AW430" s="305"/>
      <c r="AX430" s="305"/>
      <c r="AY430" s="305"/>
      <c r="AZ430" s="305"/>
      <c r="BA430" s="305"/>
      <c r="BB430" s="305"/>
      <c r="BC430" s="305"/>
      <c r="BD430" s="305"/>
      <c r="BE430" s="305"/>
      <c r="BF430" s="305"/>
      <c r="BG430" s="305"/>
      <c r="BH430" s="305"/>
      <c r="BI430" s="305"/>
      <c r="BJ430" s="305"/>
      <c r="BK430" s="305"/>
      <c r="BL430" s="305"/>
      <c r="BM430" s="305"/>
      <c r="BN430" s="305"/>
      <c r="BO430" s="305"/>
      <c r="BP430" s="305"/>
      <c r="BQ430" s="305"/>
      <c r="BR430" s="305"/>
      <c r="BS430" s="305"/>
      <c r="BT430" s="305"/>
      <c r="BU430" s="305"/>
    </row>
    <row r="431" spans="2:88" s="116" customFormat="1" ht="27.75">
      <c r="B431" s="117"/>
      <c r="C431" s="118"/>
      <c r="D431" s="115"/>
      <c r="E431" s="114"/>
      <c r="F431" s="114"/>
      <c r="G431" s="114"/>
      <c r="H431" s="114"/>
      <c r="I431" s="115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K431" s="305"/>
      <c r="AL431" s="305"/>
      <c r="AM431" s="305"/>
      <c r="AN431" s="305"/>
      <c r="AO431" s="305"/>
      <c r="AP431" s="305"/>
      <c r="AQ431" s="305"/>
      <c r="AR431" s="305"/>
      <c r="AS431" s="305"/>
      <c r="AT431" s="305"/>
      <c r="AU431" s="305"/>
      <c r="AV431" s="305"/>
      <c r="AW431" s="305"/>
      <c r="AX431" s="305"/>
      <c r="AY431" s="305"/>
      <c r="AZ431" s="305"/>
      <c r="BA431" s="305"/>
      <c r="BB431" s="305"/>
      <c r="BC431" s="305"/>
      <c r="BD431" s="305"/>
      <c r="BE431" s="305"/>
      <c r="BF431" s="305"/>
      <c r="BG431" s="305"/>
      <c r="BH431" s="305"/>
      <c r="BI431" s="305"/>
      <c r="BJ431" s="305"/>
      <c r="BK431" s="305"/>
      <c r="BL431" s="305"/>
      <c r="BM431" s="305"/>
      <c r="BN431" s="305"/>
      <c r="BO431" s="305"/>
      <c r="BP431" s="305"/>
      <c r="BQ431" s="305"/>
      <c r="BR431" s="305"/>
      <c r="BS431" s="305"/>
      <c r="BT431" s="305"/>
      <c r="BU431" s="305"/>
      <c r="BV431" s="305"/>
      <c r="BW431" s="305"/>
      <c r="BX431" s="305"/>
      <c r="BY431" s="305"/>
      <c r="BZ431" s="305"/>
      <c r="CA431" s="305"/>
      <c r="CB431" s="305"/>
      <c r="CC431" s="305"/>
      <c r="CD431" s="305"/>
      <c r="CE431" s="305"/>
      <c r="CF431" s="305"/>
      <c r="CG431" s="305"/>
      <c r="CH431" s="305"/>
      <c r="CI431" s="305"/>
      <c r="CJ431" s="305"/>
    </row>
    <row r="432" spans="2:88" s="116" customFormat="1" ht="27.75">
      <c r="B432" s="117" t="s">
        <v>237</v>
      </c>
      <c r="C432" s="114" t="s">
        <v>238</v>
      </c>
      <c r="D432" s="115">
        <v>80</v>
      </c>
      <c r="E432" s="114">
        <v>22.4</v>
      </c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>
        <v>59.2</v>
      </c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>
        <v>3.2</v>
      </c>
      <c r="AD432" s="114"/>
      <c r="AE432" s="114"/>
      <c r="AF432" s="114"/>
      <c r="AG432" s="114"/>
      <c r="AH432" s="114"/>
      <c r="AI432" s="306"/>
      <c r="AJ432" s="305"/>
      <c r="AK432" s="305"/>
      <c r="AL432" s="305"/>
      <c r="AM432" s="305"/>
      <c r="AN432" s="305"/>
      <c r="AO432" s="305"/>
      <c r="AP432" s="305"/>
      <c r="AQ432" s="305"/>
      <c r="AR432" s="305"/>
      <c r="AS432" s="305"/>
      <c r="AT432" s="305"/>
      <c r="AU432" s="305"/>
      <c r="AV432" s="305"/>
      <c r="AW432" s="305"/>
      <c r="AX432" s="305"/>
      <c r="AY432" s="305"/>
      <c r="AZ432" s="305"/>
      <c r="BA432" s="305"/>
      <c r="BB432" s="305"/>
      <c r="BC432" s="305"/>
      <c r="BD432" s="305"/>
      <c r="BE432" s="305"/>
      <c r="BF432" s="305"/>
      <c r="BG432" s="305"/>
      <c r="BH432" s="305"/>
      <c r="BI432" s="305"/>
      <c r="BJ432" s="305"/>
      <c r="BK432" s="305"/>
      <c r="BL432" s="305"/>
      <c r="BM432" s="305"/>
      <c r="BN432" s="305"/>
      <c r="BO432" s="305"/>
      <c r="BP432" s="305"/>
      <c r="BQ432" s="305"/>
      <c r="BR432" s="305"/>
      <c r="BS432" s="305"/>
      <c r="BT432" s="305"/>
      <c r="BU432" s="305"/>
    </row>
    <row r="433" spans="2:73" s="116" customFormat="1" ht="27.75">
      <c r="B433" s="117" t="s">
        <v>283</v>
      </c>
      <c r="C433" s="114" t="s">
        <v>116</v>
      </c>
      <c r="D433" s="115">
        <v>180</v>
      </c>
      <c r="E433" s="114"/>
      <c r="F433" s="114">
        <v>2.88</v>
      </c>
      <c r="G433" s="114"/>
      <c r="H433" s="114"/>
      <c r="I433" s="114"/>
      <c r="J433" s="114"/>
      <c r="K433" s="114"/>
      <c r="L433" s="114">
        <v>136.1</v>
      </c>
      <c r="M433" s="114"/>
      <c r="N433" s="114"/>
      <c r="O433" s="114"/>
      <c r="P433" s="114"/>
      <c r="Q433" s="114"/>
      <c r="R433" s="114"/>
      <c r="S433" s="114"/>
      <c r="T433" s="114"/>
      <c r="U433" s="114">
        <v>27.07</v>
      </c>
      <c r="V433" s="114">
        <v>10.08</v>
      </c>
      <c r="W433" s="114"/>
      <c r="X433" s="114"/>
      <c r="Y433" s="114"/>
      <c r="Z433" s="114"/>
      <c r="AA433" s="114"/>
      <c r="AB433" s="114"/>
      <c r="AC433" s="114"/>
      <c r="AD433" s="114">
        <v>2.02</v>
      </c>
      <c r="AE433" s="114"/>
      <c r="AF433" s="114"/>
      <c r="AG433" s="114"/>
      <c r="AH433" s="114"/>
      <c r="AI433" s="306"/>
      <c r="AJ433" s="305"/>
      <c r="AK433" s="305"/>
      <c r="AL433" s="305"/>
      <c r="AM433" s="305"/>
      <c r="AN433" s="305"/>
      <c r="AO433" s="305"/>
      <c r="AP433" s="305"/>
      <c r="AQ433" s="305"/>
      <c r="AR433" s="305"/>
      <c r="AS433" s="305"/>
      <c r="AT433" s="305"/>
      <c r="AU433" s="305"/>
      <c r="AV433" s="305"/>
      <c r="AW433" s="305"/>
      <c r="AX433" s="305"/>
      <c r="AY433" s="305"/>
      <c r="AZ433" s="305"/>
      <c r="BA433" s="305"/>
      <c r="BB433" s="305"/>
      <c r="BC433" s="305"/>
      <c r="BD433" s="305"/>
      <c r="BE433" s="305"/>
      <c r="BF433" s="305"/>
      <c r="BG433" s="305"/>
      <c r="BH433" s="305"/>
      <c r="BI433" s="305"/>
      <c r="BJ433" s="305"/>
      <c r="BK433" s="305"/>
      <c r="BL433" s="305"/>
      <c r="BM433" s="305"/>
      <c r="BN433" s="305"/>
      <c r="BO433" s="305"/>
      <c r="BP433" s="305"/>
      <c r="BQ433" s="305"/>
      <c r="BR433" s="305"/>
      <c r="BS433" s="305"/>
      <c r="BT433" s="305"/>
      <c r="BU433" s="305"/>
    </row>
    <row r="434" spans="2:73" s="116" customFormat="1" ht="27.75">
      <c r="B434" s="117" t="s">
        <v>245</v>
      </c>
      <c r="C434" s="114" t="s">
        <v>3</v>
      </c>
      <c r="D434" s="115">
        <v>200</v>
      </c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>
        <v>10</v>
      </c>
      <c r="AE434" s="114"/>
      <c r="AF434" s="114"/>
      <c r="AG434" s="114">
        <v>1</v>
      </c>
      <c r="AH434" s="114"/>
      <c r="AI434" s="306"/>
      <c r="AJ434" s="305"/>
      <c r="AK434" s="305"/>
      <c r="AL434" s="305"/>
      <c r="AM434" s="305"/>
      <c r="AN434" s="305"/>
      <c r="AO434" s="305"/>
      <c r="AP434" s="305"/>
      <c r="AQ434" s="305"/>
      <c r="AR434" s="305"/>
      <c r="AS434" s="305"/>
      <c r="AT434" s="305"/>
      <c r="AU434" s="305"/>
      <c r="AV434" s="305"/>
      <c r="AW434" s="305"/>
      <c r="AX434" s="305"/>
      <c r="AY434" s="305"/>
      <c r="AZ434" s="305"/>
      <c r="BA434" s="305"/>
      <c r="BB434" s="305"/>
      <c r="BC434" s="305"/>
      <c r="BD434" s="305"/>
      <c r="BE434" s="305"/>
      <c r="BF434" s="305"/>
      <c r="BG434" s="305"/>
      <c r="BH434" s="305"/>
      <c r="BI434" s="305"/>
      <c r="BJ434" s="305"/>
      <c r="BK434" s="305"/>
      <c r="BL434" s="305"/>
      <c r="BM434" s="305"/>
      <c r="BN434" s="305"/>
      <c r="BO434" s="305"/>
      <c r="BP434" s="305"/>
      <c r="BQ434" s="305"/>
      <c r="BR434" s="305"/>
      <c r="BS434" s="305"/>
      <c r="BT434" s="305"/>
      <c r="BU434" s="305"/>
    </row>
    <row r="435" spans="2:73" s="116" customFormat="1" ht="27.75">
      <c r="B435" s="117"/>
      <c r="C435" s="114" t="s">
        <v>39</v>
      </c>
      <c r="D435" s="115">
        <v>40</v>
      </c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307"/>
      <c r="AJ435" s="305"/>
      <c r="AK435" s="305"/>
      <c r="AL435" s="305"/>
      <c r="AM435" s="305"/>
      <c r="AN435" s="305"/>
      <c r="AO435" s="305"/>
      <c r="AP435" s="305"/>
      <c r="AQ435" s="305"/>
      <c r="AR435" s="305"/>
      <c r="AS435" s="305"/>
      <c r="AT435" s="305"/>
      <c r="AU435" s="305"/>
      <c r="AV435" s="305"/>
      <c r="AW435" s="305"/>
      <c r="AX435" s="305"/>
      <c r="AY435" s="305"/>
      <c r="AZ435" s="305"/>
      <c r="BA435" s="305"/>
      <c r="BB435" s="305"/>
      <c r="BC435" s="305"/>
      <c r="BD435" s="305"/>
      <c r="BE435" s="305"/>
      <c r="BF435" s="305"/>
      <c r="BG435" s="305"/>
      <c r="BH435" s="305"/>
      <c r="BI435" s="305"/>
      <c r="BJ435" s="305"/>
      <c r="BK435" s="305"/>
      <c r="BL435" s="305"/>
      <c r="BM435" s="305"/>
      <c r="BN435" s="305"/>
      <c r="BO435" s="305"/>
      <c r="BP435" s="305"/>
      <c r="BQ435" s="305"/>
      <c r="BR435" s="305"/>
      <c r="BS435" s="305"/>
      <c r="BT435" s="305"/>
      <c r="BU435" s="305"/>
    </row>
    <row r="436" spans="2:73" s="116" customFormat="1" ht="27.75">
      <c r="B436" s="117"/>
      <c r="C436" s="114" t="s">
        <v>31</v>
      </c>
      <c r="D436" s="115">
        <v>20</v>
      </c>
      <c r="E436" s="114">
        <v>20</v>
      </c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307"/>
      <c r="AJ436" s="305"/>
      <c r="AK436" s="305"/>
      <c r="AL436" s="305"/>
      <c r="AM436" s="305"/>
      <c r="AN436" s="305"/>
      <c r="AO436" s="305"/>
      <c r="AP436" s="305"/>
      <c r="AQ436" s="305"/>
      <c r="AR436" s="305"/>
      <c r="AS436" s="305"/>
      <c r="AT436" s="305"/>
      <c r="AU436" s="305"/>
      <c r="AV436" s="305"/>
      <c r="AW436" s="305"/>
      <c r="AX436" s="305"/>
      <c r="AY436" s="305"/>
      <c r="AZ436" s="305"/>
      <c r="BA436" s="305"/>
      <c r="BB436" s="305"/>
      <c r="BC436" s="305"/>
      <c r="BD436" s="305"/>
      <c r="BE436" s="305"/>
      <c r="BF436" s="305"/>
      <c r="BG436" s="305"/>
      <c r="BH436" s="305"/>
      <c r="BI436" s="305"/>
      <c r="BJ436" s="305"/>
      <c r="BK436" s="305"/>
      <c r="BL436" s="305"/>
      <c r="BM436" s="305"/>
      <c r="BN436" s="305"/>
      <c r="BO436" s="305"/>
      <c r="BP436" s="305"/>
      <c r="BQ436" s="305"/>
      <c r="BR436" s="305"/>
      <c r="BS436" s="305"/>
      <c r="BT436" s="305"/>
      <c r="BU436" s="305"/>
    </row>
    <row r="437" spans="2:73" s="116" customFormat="1" ht="27.75">
      <c r="B437" s="117"/>
      <c r="C437" s="114"/>
      <c r="D437" s="115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307"/>
      <c r="AJ437" s="305"/>
      <c r="AK437" s="305"/>
      <c r="AL437" s="305"/>
      <c r="AM437" s="305"/>
      <c r="AN437" s="305"/>
      <c r="AO437" s="305"/>
      <c r="AP437" s="305"/>
      <c r="AQ437" s="305"/>
      <c r="AR437" s="305"/>
      <c r="AS437" s="305"/>
      <c r="AT437" s="305"/>
      <c r="AU437" s="305"/>
      <c r="AV437" s="305"/>
      <c r="AW437" s="305"/>
      <c r="AX437" s="305"/>
      <c r="AY437" s="305"/>
      <c r="AZ437" s="305"/>
      <c r="BA437" s="305"/>
      <c r="BB437" s="305"/>
      <c r="BC437" s="305"/>
      <c r="BD437" s="305"/>
      <c r="BE437" s="305"/>
      <c r="BF437" s="305"/>
      <c r="BG437" s="305"/>
      <c r="BH437" s="305"/>
      <c r="BI437" s="305"/>
      <c r="BJ437" s="305"/>
      <c r="BK437" s="305"/>
      <c r="BL437" s="305"/>
      <c r="BM437" s="305"/>
      <c r="BN437" s="305"/>
      <c r="BO437" s="305"/>
      <c r="BP437" s="305"/>
      <c r="BQ437" s="305"/>
      <c r="BR437" s="305"/>
      <c r="BS437" s="305"/>
      <c r="BT437" s="305"/>
      <c r="BU437" s="305"/>
    </row>
    <row r="438" spans="2:73" s="116" customFormat="1" ht="27.75">
      <c r="B438" s="119" t="s">
        <v>234</v>
      </c>
      <c r="C438" s="114" t="s">
        <v>48</v>
      </c>
      <c r="D438" s="115">
        <v>180</v>
      </c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>
        <v>180</v>
      </c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307"/>
      <c r="AJ438" s="305"/>
      <c r="AK438" s="305"/>
      <c r="AL438" s="305"/>
      <c r="AM438" s="305"/>
      <c r="AN438" s="305"/>
      <c r="AO438" s="305"/>
      <c r="AP438" s="305"/>
      <c r="AQ438" s="305"/>
      <c r="AR438" s="305"/>
      <c r="AS438" s="305"/>
      <c r="AT438" s="305"/>
      <c r="AU438" s="305"/>
      <c r="AV438" s="305"/>
      <c r="AW438" s="305"/>
      <c r="AX438" s="305"/>
      <c r="AY438" s="305"/>
      <c r="AZ438" s="305"/>
      <c r="BA438" s="305"/>
      <c r="BB438" s="305"/>
      <c r="BC438" s="305"/>
      <c r="BD438" s="305"/>
      <c r="BE438" s="305"/>
      <c r="BF438" s="305"/>
      <c r="BG438" s="305"/>
      <c r="BH438" s="305"/>
      <c r="BI438" s="305"/>
      <c r="BJ438" s="305"/>
      <c r="BK438" s="305"/>
      <c r="BL438" s="305"/>
      <c r="BM438" s="305"/>
      <c r="BN438" s="305"/>
      <c r="BO438" s="305"/>
      <c r="BP438" s="305"/>
      <c r="BQ438" s="305"/>
      <c r="BR438" s="305"/>
      <c r="BS438" s="305"/>
      <c r="BT438" s="305"/>
      <c r="BU438" s="305"/>
    </row>
    <row r="439" spans="2:73" s="116" customFormat="1" ht="27.75">
      <c r="B439" s="114"/>
      <c r="C439" s="114" t="s">
        <v>31</v>
      </c>
      <c r="D439" s="115">
        <v>30</v>
      </c>
      <c r="E439" s="114">
        <v>30</v>
      </c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307"/>
      <c r="AJ439" s="305"/>
      <c r="AK439" s="305"/>
      <c r="AL439" s="305"/>
      <c r="AM439" s="305"/>
      <c r="AN439" s="305"/>
      <c r="AO439" s="305"/>
      <c r="AP439" s="305"/>
      <c r="AQ439" s="305"/>
      <c r="AR439" s="305"/>
      <c r="AS439" s="305"/>
      <c r="AT439" s="305"/>
      <c r="AU439" s="305"/>
      <c r="AV439" s="305"/>
      <c r="AW439" s="305"/>
      <c r="AX439" s="305"/>
      <c r="AY439" s="305"/>
      <c r="AZ439" s="305"/>
      <c r="BA439" s="305"/>
      <c r="BB439" s="305"/>
      <c r="BC439" s="305"/>
      <c r="BD439" s="305"/>
      <c r="BE439" s="305"/>
      <c r="BF439" s="305"/>
      <c r="BG439" s="305"/>
      <c r="BH439" s="305"/>
      <c r="BI439" s="305"/>
      <c r="BJ439" s="305"/>
      <c r="BK439" s="305"/>
      <c r="BL439" s="305"/>
      <c r="BM439" s="305"/>
      <c r="BN439" s="305"/>
      <c r="BO439" s="305"/>
      <c r="BP439" s="305"/>
      <c r="BQ439" s="305"/>
      <c r="BR439" s="305"/>
      <c r="BS439" s="305"/>
      <c r="BT439" s="305"/>
      <c r="BU439" s="305"/>
    </row>
    <row r="440" spans="2:73" s="116" customFormat="1" ht="27.75">
      <c r="B440" s="114"/>
      <c r="C440" s="114" t="s">
        <v>35</v>
      </c>
      <c r="D440" s="115">
        <v>15</v>
      </c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307"/>
      <c r="AJ440" s="305"/>
      <c r="AK440" s="305"/>
      <c r="AL440" s="305"/>
      <c r="AM440" s="305"/>
      <c r="AN440" s="305"/>
      <c r="AO440" s="305"/>
      <c r="AP440" s="305"/>
      <c r="AQ440" s="305"/>
      <c r="AR440" s="305"/>
      <c r="AS440" s="305"/>
      <c r="AT440" s="305"/>
      <c r="AU440" s="305"/>
      <c r="AV440" s="305"/>
      <c r="AW440" s="305"/>
      <c r="AX440" s="305"/>
      <c r="AY440" s="305"/>
      <c r="AZ440" s="305"/>
      <c r="BA440" s="305"/>
      <c r="BB440" s="305"/>
      <c r="BC440" s="305"/>
      <c r="BD440" s="305"/>
      <c r="BE440" s="305"/>
      <c r="BF440" s="305"/>
      <c r="BG440" s="305"/>
      <c r="BH440" s="305"/>
      <c r="BI440" s="305"/>
      <c r="BJ440" s="305"/>
      <c r="BK440" s="305"/>
      <c r="BL440" s="305"/>
      <c r="BM440" s="305"/>
      <c r="BN440" s="305"/>
      <c r="BO440" s="305"/>
      <c r="BP440" s="305"/>
      <c r="BQ440" s="305"/>
      <c r="BR440" s="305"/>
      <c r="BS440" s="305"/>
      <c r="BT440" s="305"/>
      <c r="BU440" s="305"/>
    </row>
    <row r="441" spans="2:73" ht="26.25">
      <c r="B441" s="110"/>
      <c r="C441" s="121" t="s">
        <v>138</v>
      </c>
      <c r="D441" s="121">
        <f>D429+D435</f>
        <v>110</v>
      </c>
      <c r="E441" s="121">
        <f t="shared" ref="E441:AI441" si="13">SUM(E414:E440)</f>
        <v>120.3</v>
      </c>
      <c r="F441" s="121">
        <f t="shared" si="13"/>
        <v>44.480000000000004</v>
      </c>
      <c r="G441" s="121">
        <f t="shared" si="13"/>
        <v>0</v>
      </c>
      <c r="H441" s="121">
        <f t="shared" si="13"/>
        <v>0</v>
      </c>
      <c r="I441" s="121">
        <f t="shared" si="13"/>
        <v>60</v>
      </c>
      <c r="J441" s="121">
        <f t="shared" si="13"/>
        <v>0</v>
      </c>
      <c r="K441" s="121">
        <f t="shared" si="13"/>
        <v>164.3</v>
      </c>
      <c r="L441" s="121">
        <f t="shared" si="13"/>
        <v>329.4</v>
      </c>
      <c r="M441" s="121">
        <f t="shared" si="13"/>
        <v>2.4</v>
      </c>
      <c r="N441" s="121">
        <f t="shared" si="13"/>
        <v>237.6</v>
      </c>
      <c r="O441" s="121">
        <f t="shared" si="13"/>
        <v>0</v>
      </c>
      <c r="P441" s="121">
        <f t="shared" si="13"/>
        <v>0</v>
      </c>
      <c r="Q441" s="121">
        <f t="shared" si="13"/>
        <v>118.4</v>
      </c>
      <c r="R441" s="121">
        <f t="shared" si="13"/>
        <v>0</v>
      </c>
      <c r="S441" s="121">
        <f t="shared" si="13"/>
        <v>0</v>
      </c>
      <c r="T441" s="121">
        <f t="shared" si="13"/>
        <v>0</v>
      </c>
      <c r="U441" s="121">
        <f t="shared" si="13"/>
        <v>661.77</v>
      </c>
      <c r="V441" s="121">
        <f t="shared" si="13"/>
        <v>31.33</v>
      </c>
      <c r="W441" s="121">
        <f t="shared" si="13"/>
        <v>0</v>
      </c>
      <c r="X441" s="121">
        <f t="shared" si="13"/>
        <v>26</v>
      </c>
      <c r="Y441" s="121">
        <f t="shared" si="13"/>
        <v>4.8</v>
      </c>
      <c r="Z441" s="121">
        <f t="shared" si="13"/>
        <v>18.5</v>
      </c>
      <c r="AA441" s="121">
        <f t="shared" si="13"/>
        <v>0</v>
      </c>
      <c r="AB441" s="121">
        <f t="shared" si="13"/>
        <v>0</v>
      </c>
      <c r="AC441" s="121">
        <f t="shared" si="13"/>
        <v>31.1</v>
      </c>
      <c r="AD441" s="121">
        <f t="shared" si="13"/>
        <v>85.72</v>
      </c>
      <c r="AE441" s="121">
        <f t="shared" si="13"/>
        <v>0</v>
      </c>
      <c r="AF441" s="121">
        <f t="shared" si="13"/>
        <v>0</v>
      </c>
      <c r="AG441" s="121">
        <f t="shared" si="13"/>
        <v>1</v>
      </c>
      <c r="AH441" s="121">
        <f t="shared" si="13"/>
        <v>8</v>
      </c>
      <c r="AI441" s="317">
        <f t="shared" si="13"/>
        <v>3</v>
      </c>
      <c r="AJ441" s="127"/>
    </row>
    <row r="442" spans="2:73" ht="26.25">
      <c r="B442" s="108"/>
      <c r="C442" s="108"/>
      <c r="D442" s="109"/>
      <c r="E442" s="109"/>
      <c r="F442" s="105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</row>
    <row r="443" spans="2:73" ht="50.25">
      <c r="B443" s="320"/>
      <c r="C443" s="106" t="s">
        <v>427</v>
      </c>
      <c r="D443" s="321"/>
      <c r="E443" s="321"/>
      <c r="F443" s="321"/>
      <c r="G443" s="321"/>
      <c r="H443" s="321"/>
      <c r="I443" s="321"/>
      <c r="J443" s="321"/>
      <c r="K443" s="321"/>
      <c r="L443" s="321"/>
      <c r="M443" s="321"/>
      <c r="N443" s="321"/>
      <c r="O443" s="321"/>
      <c r="P443" s="321"/>
      <c r="Q443" s="321"/>
      <c r="R443" s="321"/>
      <c r="S443" s="321"/>
      <c r="T443" s="321"/>
      <c r="U443" s="321"/>
      <c r="V443" s="321"/>
      <c r="W443" s="321"/>
      <c r="X443" s="321"/>
      <c r="Y443" s="321"/>
      <c r="Z443" s="321"/>
      <c r="AA443" s="321"/>
      <c r="AB443" s="321"/>
      <c r="AC443" s="321"/>
      <c r="AD443" s="321"/>
      <c r="AE443" s="321"/>
      <c r="AF443" s="321"/>
      <c r="AG443" s="321"/>
      <c r="AH443" s="320"/>
      <c r="AI443" s="320"/>
    </row>
    <row r="444" spans="2:73" ht="50.25">
      <c r="B444" s="311" t="s">
        <v>73</v>
      </c>
      <c r="C444" s="312" t="s">
        <v>519</v>
      </c>
      <c r="D444" s="338" t="s">
        <v>76</v>
      </c>
      <c r="E444" s="339"/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  <c r="Y444" s="339"/>
      <c r="Z444" s="339"/>
      <c r="AA444" s="339"/>
      <c r="AB444" s="339"/>
      <c r="AC444" s="339"/>
      <c r="AD444" s="339"/>
      <c r="AE444" s="339"/>
      <c r="AF444" s="339"/>
      <c r="AG444" s="339"/>
      <c r="AH444" s="339"/>
      <c r="AI444" s="339"/>
    </row>
    <row r="445" spans="2:73" ht="204">
      <c r="B445" s="311" t="s">
        <v>77</v>
      </c>
      <c r="C445" s="313"/>
      <c r="D445" s="314" t="s">
        <v>163</v>
      </c>
      <c r="E445" s="314" t="s">
        <v>80</v>
      </c>
      <c r="F445" s="314" t="s">
        <v>81</v>
      </c>
      <c r="G445" s="314" t="s">
        <v>82</v>
      </c>
      <c r="H445" s="314" t="s">
        <v>83</v>
      </c>
      <c r="I445" s="314" t="s">
        <v>84</v>
      </c>
      <c r="J445" s="314" t="s">
        <v>85</v>
      </c>
      <c r="K445" s="314" t="s">
        <v>86</v>
      </c>
      <c r="L445" s="314" t="s">
        <v>87</v>
      </c>
      <c r="M445" s="314" t="s">
        <v>88</v>
      </c>
      <c r="N445" s="314" t="s">
        <v>41</v>
      </c>
      <c r="O445" s="314" t="s">
        <v>89</v>
      </c>
      <c r="P445" s="314" t="s">
        <v>90</v>
      </c>
      <c r="Q445" s="314" t="s">
        <v>91</v>
      </c>
      <c r="R445" s="314" t="s">
        <v>92</v>
      </c>
      <c r="S445" s="314" t="s">
        <v>93</v>
      </c>
      <c r="T445" s="314" t="s">
        <v>94</v>
      </c>
      <c r="U445" s="314" t="s">
        <v>95</v>
      </c>
      <c r="V445" s="314" t="s">
        <v>96</v>
      </c>
      <c r="W445" s="314" t="s">
        <v>97</v>
      </c>
      <c r="X445" s="314" t="s">
        <v>98</v>
      </c>
      <c r="Y445" s="314" t="s">
        <v>99</v>
      </c>
      <c r="Z445" s="314" t="s">
        <v>100</v>
      </c>
      <c r="AA445" s="314" t="s">
        <v>101</v>
      </c>
      <c r="AB445" s="314" t="s">
        <v>102</v>
      </c>
      <c r="AC445" s="314" t="s">
        <v>103</v>
      </c>
      <c r="AD445" s="314" t="s">
        <v>104</v>
      </c>
      <c r="AE445" s="314" t="s">
        <v>136</v>
      </c>
      <c r="AF445" s="314" t="s">
        <v>105</v>
      </c>
      <c r="AG445" s="314" t="s">
        <v>106</v>
      </c>
      <c r="AH445" s="314" t="s">
        <v>107</v>
      </c>
      <c r="AI445" s="323" t="s">
        <v>108</v>
      </c>
    </row>
    <row r="446" spans="2:73" s="3" customFormat="1" ht="50.25">
      <c r="B446" s="312"/>
      <c r="C446" s="312" t="s">
        <v>160</v>
      </c>
      <c r="D446" s="312">
        <v>1440</v>
      </c>
      <c r="E446" s="312">
        <v>1794</v>
      </c>
      <c r="F446" s="312">
        <v>314</v>
      </c>
      <c r="G446" s="312">
        <f t="shared" ref="G446:L446" si="14">G252+G283+G316+G348+G381+G410+G441+G33+G63+G94+G124+G154+G188+G219</f>
        <v>40</v>
      </c>
      <c r="H446" s="312">
        <f t="shared" si="14"/>
        <v>304.2</v>
      </c>
      <c r="I446" s="312">
        <f t="shared" si="14"/>
        <v>543.49</v>
      </c>
      <c r="J446" s="312">
        <f t="shared" si="14"/>
        <v>112</v>
      </c>
      <c r="K446" s="312">
        <f t="shared" si="14"/>
        <v>3408.8</v>
      </c>
      <c r="L446" s="312">
        <f t="shared" si="14"/>
        <v>4158.2299999999996</v>
      </c>
      <c r="M446" s="312">
        <v>28.6</v>
      </c>
      <c r="N446" s="312">
        <f t="shared" ref="N446:AB446" si="15">N252+N283+N316+N348+N381+N410+N441+N33+N63+N94+N124+N154+N188+N219</f>
        <v>2270.6999999999998</v>
      </c>
      <c r="O446" s="312">
        <f t="shared" si="15"/>
        <v>150</v>
      </c>
      <c r="P446" s="312">
        <f t="shared" si="15"/>
        <v>1940</v>
      </c>
      <c r="Q446" s="312">
        <f t="shared" si="15"/>
        <v>1262.5900000000001</v>
      </c>
      <c r="R446" s="312">
        <f t="shared" si="15"/>
        <v>323.86</v>
      </c>
      <c r="S446" s="312">
        <f t="shared" si="15"/>
        <v>210</v>
      </c>
      <c r="T446" s="312">
        <f t="shared" si="15"/>
        <v>0</v>
      </c>
      <c r="U446" s="312">
        <f t="shared" si="15"/>
        <v>6272.17</v>
      </c>
      <c r="V446" s="312">
        <f t="shared" si="15"/>
        <v>452.27</v>
      </c>
      <c r="W446" s="312">
        <f t="shared" si="15"/>
        <v>781.19999999999993</v>
      </c>
      <c r="X446" s="312">
        <f t="shared" si="15"/>
        <v>184.57000000000002</v>
      </c>
      <c r="Y446" s="312">
        <f t="shared" si="15"/>
        <v>65.699999999999989</v>
      </c>
      <c r="Z446" s="312">
        <f t="shared" si="15"/>
        <v>485.80000000000007</v>
      </c>
      <c r="AA446" s="312">
        <f t="shared" si="15"/>
        <v>491.3</v>
      </c>
      <c r="AB446" s="312">
        <f t="shared" si="15"/>
        <v>0</v>
      </c>
      <c r="AC446" s="312">
        <v>304</v>
      </c>
      <c r="AD446" s="312">
        <f>AD252+AD283+AD316+AD348+AD381+AD410+AD441+AD33+AD63+AD94+AD124+AD154+AD188+AD219</f>
        <v>905.72</v>
      </c>
      <c r="AE446" s="312">
        <v>213</v>
      </c>
      <c r="AF446" s="312">
        <f>AF252+AF283+AF316+AF348+AF381+AF410+AF441+AF33+AF63+AF94+AF124+AF154+AF188+AF219</f>
        <v>0</v>
      </c>
      <c r="AG446" s="312">
        <f>AG252+AG283+AG316+AG348+AG381+AG410+AG441+AG33+AG63+AG94+AG124+AG154+AG188+AG219</f>
        <v>12.5</v>
      </c>
      <c r="AH446" s="312">
        <f>AH252+AH283+AH316+AH348+AH381+AH410+AH441+AH33+AH63+AH94+AH124+AH154+AH188+AH219</f>
        <v>40</v>
      </c>
      <c r="AI446" s="312">
        <f>AI252+AI283+AI316+AI348+AI381+AI410+AI441+AI33+AI63+AI94+AI124+AI154+AI188+AI219</f>
        <v>29</v>
      </c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</row>
    <row r="447" spans="2:73" s="3" customFormat="1" ht="50.25">
      <c r="B447" s="312"/>
      <c r="C447" s="312" t="s">
        <v>161</v>
      </c>
      <c r="D447" s="315">
        <f>D446/14</f>
        <v>102.85714285714286</v>
      </c>
      <c r="E447" s="315">
        <f t="shared" ref="E447:AI447" si="16">E446/14</f>
        <v>128.14285714285714</v>
      </c>
      <c r="F447" s="315">
        <f t="shared" si="16"/>
        <v>22.428571428571427</v>
      </c>
      <c r="G447" s="315">
        <f t="shared" si="16"/>
        <v>2.8571428571428572</v>
      </c>
      <c r="H447" s="315">
        <f t="shared" si="16"/>
        <v>21.728571428571428</v>
      </c>
      <c r="I447" s="315">
        <f t="shared" si="16"/>
        <v>38.820714285714288</v>
      </c>
      <c r="J447" s="315">
        <f t="shared" si="16"/>
        <v>8</v>
      </c>
      <c r="K447" s="315">
        <f t="shared" si="16"/>
        <v>243.48571428571429</v>
      </c>
      <c r="L447" s="315">
        <f t="shared" si="16"/>
        <v>297.01642857142855</v>
      </c>
      <c r="M447" s="315">
        <f t="shared" si="16"/>
        <v>2.0428571428571431</v>
      </c>
      <c r="N447" s="315">
        <f t="shared" si="16"/>
        <v>162.19285714285712</v>
      </c>
      <c r="O447" s="315">
        <f t="shared" si="16"/>
        <v>10.714285714285714</v>
      </c>
      <c r="P447" s="315">
        <f t="shared" si="16"/>
        <v>138.57142857142858</v>
      </c>
      <c r="Q447" s="315">
        <f t="shared" si="16"/>
        <v>90.185000000000016</v>
      </c>
      <c r="R447" s="315">
        <f t="shared" si="16"/>
        <v>23.132857142857144</v>
      </c>
      <c r="S447" s="315">
        <f t="shared" si="16"/>
        <v>15</v>
      </c>
      <c r="T447" s="315">
        <f t="shared" si="16"/>
        <v>0</v>
      </c>
      <c r="U447" s="315">
        <f t="shared" si="16"/>
        <v>448.01214285714286</v>
      </c>
      <c r="V447" s="315">
        <f t="shared" si="16"/>
        <v>32.305</v>
      </c>
      <c r="W447" s="315">
        <f t="shared" si="16"/>
        <v>55.8</v>
      </c>
      <c r="X447" s="315">
        <f t="shared" si="16"/>
        <v>13.18357142857143</v>
      </c>
      <c r="Y447" s="315">
        <f t="shared" si="16"/>
        <v>4.6928571428571422</v>
      </c>
      <c r="Z447" s="315">
        <f t="shared" si="16"/>
        <v>34.700000000000003</v>
      </c>
      <c r="AA447" s="315">
        <f t="shared" si="16"/>
        <v>35.092857142857142</v>
      </c>
      <c r="AB447" s="315">
        <f t="shared" si="16"/>
        <v>0</v>
      </c>
      <c r="AC447" s="315">
        <f>AC446/14</f>
        <v>21.714285714285715</v>
      </c>
      <c r="AD447" s="315">
        <f t="shared" si="16"/>
        <v>64.694285714285712</v>
      </c>
      <c r="AE447" s="315">
        <f t="shared" si="16"/>
        <v>15.214285714285714</v>
      </c>
      <c r="AF447" s="315">
        <f t="shared" si="16"/>
        <v>0</v>
      </c>
      <c r="AG447" s="315">
        <f t="shared" si="16"/>
        <v>0.8928571428571429</v>
      </c>
      <c r="AH447" s="315">
        <f t="shared" si="16"/>
        <v>2.8571428571428572</v>
      </c>
      <c r="AI447" s="324">
        <f t="shared" si="16"/>
        <v>2.0714285714285716</v>
      </c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</row>
    <row r="448" spans="2:73" s="3" customFormat="1" ht="50.25">
      <c r="B448" s="312"/>
      <c r="C448" s="312" t="s">
        <v>148</v>
      </c>
      <c r="D448" s="312">
        <v>110</v>
      </c>
      <c r="E448" s="312">
        <v>140</v>
      </c>
      <c r="F448" s="312">
        <v>25</v>
      </c>
      <c r="G448" s="312">
        <v>3</v>
      </c>
      <c r="H448" s="312">
        <v>20</v>
      </c>
      <c r="I448" s="312">
        <v>40</v>
      </c>
      <c r="J448" s="312">
        <v>8</v>
      </c>
      <c r="K448" s="312">
        <v>260</v>
      </c>
      <c r="L448" s="312">
        <v>320</v>
      </c>
      <c r="M448" s="312">
        <v>2</v>
      </c>
      <c r="N448" s="312">
        <v>150</v>
      </c>
      <c r="O448" s="312">
        <v>10</v>
      </c>
      <c r="P448" s="312">
        <v>0</v>
      </c>
      <c r="Q448" s="312">
        <v>100</v>
      </c>
      <c r="R448" s="312">
        <v>25</v>
      </c>
      <c r="S448" s="312">
        <v>15</v>
      </c>
      <c r="T448" s="312">
        <v>0</v>
      </c>
      <c r="U448" s="312">
        <v>500</v>
      </c>
      <c r="V448" s="312">
        <v>35</v>
      </c>
      <c r="W448" s="312">
        <v>60</v>
      </c>
      <c r="X448" s="312">
        <v>13</v>
      </c>
      <c r="Y448" s="312">
        <v>5</v>
      </c>
      <c r="Z448" s="312">
        <v>35</v>
      </c>
      <c r="AA448" s="312">
        <v>35</v>
      </c>
      <c r="AB448" s="312">
        <v>0</v>
      </c>
      <c r="AC448" s="312">
        <v>20</v>
      </c>
      <c r="AD448" s="312">
        <v>67</v>
      </c>
      <c r="AE448" s="312">
        <v>15</v>
      </c>
      <c r="AF448" s="312">
        <v>2</v>
      </c>
      <c r="AG448" s="312">
        <v>1</v>
      </c>
      <c r="AH448" s="312">
        <v>4</v>
      </c>
      <c r="AI448" s="322">
        <v>2</v>
      </c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</row>
    <row r="449" spans="2:73" s="3" customFormat="1" ht="50.25">
      <c r="B449" s="312"/>
      <c r="C449" s="312" t="s">
        <v>162</v>
      </c>
      <c r="D449" s="298">
        <f>D447/D448*100</f>
        <v>93.506493506493513</v>
      </c>
      <c r="E449" s="298">
        <f t="shared" ref="E449:AI449" si="17">E447/E448*100</f>
        <v>91.530612244897952</v>
      </c>
      <c r="F449" s="298">
        <f t="shared" si="17"/>
        <v>89.714285714285708</v>
      </c>
      <c r="G449" s="298">
        <f t="shared" si="17"/>
        <v>95.238095238095241</v>
      </c>
      <c r="H449" s="298">
        <f t="shared" si="17"/>
        <v>108.64285714285712</v>
      </c>
      <c r="I449" s="298">
        <f t="shared" si="17"/>
        <v>97.051785714285728</v>
      </c>
      <c r="J449" s="298">
        <f t="shared" si="17"/>
        <v>100</v>
      </c>
      <c r="K449" s="298">
        <f t="shared" si="17"/>
        <v>93.64835164835165</v>
      </c>
      <c r="L449" s="298">
        <f t="shared" si="17"/>
        <v>92.817633928571425</v>
      </c>
      <c r="M449" s="298">
        <f t="shared" si="17"/>
        <v>102.14285714285715</v>
      </c>
      <c r="N449" s="298">
        <f t="shared" si="17"/>
        <v>108.12857142857142</v>
      </c>
      <c r="O449" s="298">
        <f t="shared" si="17"/>
        <v>107.14285714285714</v>
      </c>
      <c r="P449" s="298"/>
      <c r="Q449" s="298">
        <f t="shared" si="17"/>
        <v>90.185000000000016</v>
      </c>
      <c r="R449" s="298">
        <f t="shared" si="17"/>
        <v>92.531428571428577</v>
      </c>
      <c r="S449" s="298">
        <f t="shared" si="17"/>
        <v>100</v>
      </c>
      <c r="T449" s="298">
        <v>0</v>
      </c>
      <c r="U449" s="298">
        <f t="shared" si="17"/>
        <v>89.602428571428575</v>
      </c>
      <c r="V449" s="298">
        <f t="shared" si="17"/>
        <v>92.300000000000011</v>
      </c>
      <c r="W449" s="298">
        <f t="shared" si="17"/>
        <v>93</v>
      </c>
      <c r="X449" s="298">
        <f t="shared" si="17"/>
        <v>101.41208791208791</v>
      </c>
      <c r="Y449" s="298">
        <f t="shared" si="17"/>
        <v>93.857142857142833</v>
      </c>
      <c r="Z449" s="298">
        <f t="shared" si="17"/>
        <v>99.142857142857153</v>
      </c>
      <c r="AA449" s="298">
        <f t="shared" si="17"/>
        <v>100.26530612244898</v>
      </c>
      <c r="AB449" s="298">
        <v>0</v>
      </c>
      <c r="AC449" s="298">
        <f t="shared" si="17"/>
        <v>108.57142857142858</v>
      </c>
      <c r="AD449" s="298">
        <f>AD447/AD448*100</f>
        <v>96.558635394456289</v>
      </c>
      <c r="AE449" s="298">
        <f t="shared" si="17"/>
        <v>101.42857142857142</v>
      </c>
      <c r="AF449" s="298">
        <f t="shared" si="17"/>
        <v>0</v>
      </c>
      <c r="AG449" s="298">
        <f t="shared" si="17"/>
        <v>89.285714285714292</v>
      </c>
      <c r="AH449" s="298">
        <f t="shared" si="17"/>
        <v>71.428571428571431</v>
      </c>
      <c r="AI449" s="325">
        <f t="shared" si="17"/>
        <v>103.57142857142858</v>
      </c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</row>
    <row r="450" spans="2:73" ht="26.25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8"/>
      <c r="AI450" s="108"/>
    </row>
    <row r="451" spans="2:73" ht="26.25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8"/>
      <c r="AI451" s="108"/>
    </row>
    <row r="452" spans="2:73" ht="26.25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8"/>
      <c r="AI452" s="108"/>
    </row>
    <row r="453" spans="2:73" ht="26.25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8"/>
      <c r="AI453" s="108"/>
    </row>
    <row r="454" spans="2:73" ht="26.25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8"/>
      <c r="AI454" s="108"/>
    </row>
    <row r="455" spans="2:73" ht="26.25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8"/>
      <c r="AI455" s="108"/>
    </row>
    <row r="456" spans="2:73" ht="26.25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8"/>
      <c r="AI456" s="108"/>
    </row>
    <row r="457" spans="2:73" ht="26.25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8"/>
      <c r="AI457" s="108"/>
    </row>
    <row r="458" spans="2:73" ht="26.25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8"/>
      <c r="AI458" s="108"/>
    </row>
    <row r="459" spans="2:73" ht="26.25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8"/>
      <c r="AI459" s="108"/>
    </row>
    <row r="460" spans="2:73" ht="26.25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8"/>
      <c r="AI460" s="108"/>
    </row>
    <row r="461" spans="2:73" ht="26.25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8"/>
      <c r="AI461" s="108"/>
    </row>
    <row r="462" spans="2:73" ht="26.25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8"/>
      <c r="AI462" s="108"/>
    </row>
    <row r="463" spans="2:73" ht="26.25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8"/>
      <c r="AI463" s="108"/>
    </row>
    <row r="464" spans="2:73" ht="26.25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8"/>
      <c r="AI464" s="108"/>
    </row>
    <row r="465" spans="2:35" ht="26.25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8"/>
      <c r="AI465" s="108"/>
    </row>
    <row r="466" spans="2:35" ht="26.25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8"/>
      <c r="AI466" s="108"/>
    </row>
    <row r="467" spans="2:35" ht="26.25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8"/>
      <c r="AI467" s="108"/>
    </row>
    <row r="468" spans="2:35" ht="26.25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8"/>
      <c r="AI468" s="108"/>
    </row>
    <row r="469" spans="2:35" ht="26.25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8"/>
      <c r="AI469" s="108"/>
    </row>
    <row r="470" spans="2:35" ht="26.25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8"/>
      <c r="AI470" s="108"/>
    </row>
    <row r="471" spans="2:35" ht="26.25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8"/>
      <c r="AI471" s="108"/>
    </row>
    <row r="472" spans="2:35" ht="26.25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8"/>
      <c r="AI472" s="108"/>
    </row>
    <row r="473" spans="2:35" ht="26.25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8"/>
      <c r="AI473" s="108"/>
    </row>
    <row r="474" spans="2:35" ht="26.25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8"/>
      <c r="AI474" s="108"/>
    </row>
    <row r="475" spans="2:35" ht="26.25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8"/>
      <c r="AI475" s="108"/>
    </row>
    <row r="476" spans="2:35" ht="26.25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8"/>
      <c r="AI476" s="108"/>
    </row>
    <row r="477" spans="2:35" ht="26.25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8"/>
      <c r="AI477" s="108"/>
    </row>
    <row r="478" spans="2:35" ht="26.25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8"/>
      <c r="AI478" s="108"/>
    </row>
    <row r="479" spans="2:35" ht="26.25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8"/>
      <c r="AI479" s="108"/>
    </row>
    <row r="480" spans="2:35" ht="26.25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8"/>
      <c r="AI480" s="108"/>
    </row>
    <row r="481" spans="2:35" ht="26.25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8"/>
      <c r="AI481" s="108"/>
    </row>
    <row r="482" spans="2:35" ht="26.25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8"/>
      <c r="AI482" s="108"/>
    </row>
    <row r="483" spans="2:35" ht="26.25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8"/>
      <c r="AI483" s="108"/>
    </row>
    <row r="484" spans="2:35" ht="26.25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8"/>
      <c r="AI484" s="108"/>
    </row>
    <row r="485" spans="2:35" ht="26.25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8"/>
      <c r="AI485" s="108"/>
    </row>
    <row r="486" spans="2:35" ht="26.25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8"/>
      <c r="AI486" s="108"/>
    </row>
    <row r="487" spans="2:35" ht="26.25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8"/>
      <c r="AI487" s="108"/>
    </row>
    <row r="488" spans="2:35" ht="26.25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8"/>
      <c r="AI488" s="108"/>
    </row>
    <row r="489" spans="2:35" ht="26.25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8"/>
      <c r="AI489" s="108"/>
    </row>
    <row r="490" spans="2:35" ht="26.25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8"/>
      <c r="AI490" s="108"/>
    </row>
    <row r="491" spans="2:35" ht="26.25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8"/>
      <c r="AI491" s="108"/>
    </row>
    <row r="492" spans="2:35" ht="26.25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8"/>
      <c r="AI492" s="108"/>
    </row>
    <row r="493" spans="2:35" ht="26.25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8"/>
      <c r="AI493" s="108"/>
    </row>
    <row r="494" spans="2:35" ht="26.25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8"/>
      <c r="AI494" s="108"/>
    </row>
    <row r="495" spans="2:35" ht="26.25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8"/>
      <c r="AI495" s="108"/>
    </row>
    <row r="496" spans="2:35" ht="26.25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8"/>
      <c r="AI496" s="108"/>
    </row>
    <row r="497" spans="2:35" ht="26.25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8"/>
      <c r="AI497" s="108"/>
    </row>
    <row r="498" spans="2:35" ht="26.25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8"/>
      <c r="AI498" s="108"/>
    </row>
    <row r="499" spans="2:35" ht="26.25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8"/>
      <c r="AI499" s="108"/>
    </row>
    <row r="500" spans="2:35" ht="26.25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8"/>
      <c r="AI500" s="108"/>
    </row>
    <row r="501" spans="2:35" ht="26.25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8"/>
      <c r="AI501" s="108"/>
    </row>
    <row r="502" spans="2:35" ht="26.25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8"/>
      <c r="AI502" s="108"/>
    </row>
    <row r="503" spans="2:35" ht="26.25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8"/>
      <c r="AI503" s="108"/>
    </row>
    <row r="504" spans="2:35" ht="26.25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8"/>
      <c r="AI504" s="108"/>
    </row>
    <row r="505" spans="2:35" ht="26.25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8"/>
      <c r="AI505" s="108"/>
    </row>
    <row r="506" spans="2:35" ht="26.25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8"/>
      <c r="AI506" s="108"/>
    </row>
    <row r="507" spans="2:35" ht="26.25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8"/>
      <c r="AI507" s="108"/>
    </row>
    <row r="508" spans="2:35" ht="26.25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8"/>
      <c r="AI508" s="108"/>
    </row>
    <row r="509" spans="2:35" ht="26.25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8"/>
      <c r="AI509" s="108"/>
    </row>
    <row r="510" spans="2:35" ht="26.25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8"/>
      <c r="AI510" s="108"/>
    </row>
    <row r="511" spans="2:35" ht="26.25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8"/>
      <c r="AI511" s="108"/>
    </row>
    <row r="512" spans="2:35" ht="26.25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8"/>
      <c r="AI512" s="108"/>
    </row>
    <row r="513" spans="2:35" ht="26.25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8"/>
      <c r="AI513" s="108"/>
    </row>
    <row r="514" spans="2:35" ht="26.25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8"/>
      <c r="AI514" s="108"/>
    </row>
    <row r="515" spans="2:35" ht="26.25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8"/>
      <c r="AI515" s="108"/>
    </row>
    <row r="516" spans="2:35" ht="26.25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8"/>
      <c r="AI516" s="108"/>
    </row>
    <row r="517" spans="2:35" ht="26.25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8"/>
      <c r="AI517" s="108"/>
    </row>
    <row r="518" spans="2:35" ht="26.25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8"/>
      <c r="AI518" s="108"/>
    </row>
    <row r="519" spans="2:35" ht="26.25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8"/>
      <c r="AI519" s="108"/>
    </row>
    <row r="520" spans="2:35" ht="26.25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8"/>
      <c r="AI520" s="108"/>
    </row>
    <row r="521" spans="2:35" ht="26.25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8"/>
      <c r="AI521" s="108"/>
    </row>
    <row r="522" spans="2:35" ht="26.25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8"/>
      <c r="AI522" s="108"/>
    </row>
    <row r="523" spans="2:35" ht="26.25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8"/>
      <c r="AI523" s="108"/>
    </row>
    <row r="524" spans="2:35" ht="26.25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8"/>
      <c r="AI524" s="108"/>
    </row>
    <row r="525" spans="2:35" ht="26.25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8"/>
      <c r="AI525" s="108"/>
    </row>
    <row r="526" spans="2:35" ht="26.25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8"/>
      <c r="AI526" s="108"/>
    </row>
    <row r="527" spans="2:35" ht="26.25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8"/>
      <c r="AI527" s="108"/>
    </row>
    <row r="528" spans="2:35" ht="26.25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8"/>
      <c r="AI528" s="108"/>
    </row>
    <row r="529" spans="2:35" ht="26.25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8"/>
      <c r="AI529" s="108"/>
    </row>
    <row r="530" spans="2:35" ht="26.25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8"/>
      <c r="AI530" s="108"/>
    </row>
    <row r="531" spans="2:35" ht="26.25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8"/>
      <c r="AI531" s="108"/>
    </row>
    <row r="532" spans="2:35" ht="26.25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8"/>
      <c r="AI532" s="108"/>
    </row>
    <row r="533" spans="2:35" ht="26.25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8"/>
      <c r="AI533" s="108"/>
    </row>
    <row r="534" spans="2:35" ht="26.25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8"/>
      <c r="AI534" s="108"/>
    </row>
    <row r="535" spans="2:35" ht="26.25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8"/>
      <c r="AI535" s="108"/>
    </row>
    <row r="536" spans="2:35" ht="26.25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8"/>
      <c r="AI536" s="108"/>
    </row>
    <row r="537" spans="2:35" ht="26.25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8"/>
      <c r="AI537" s="108"/>
    </row>
    <row r="538" spans="2:35" ht="26.25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8"/>
      <c r="AI538" s="108"/>
    </row>
    <row r="539" spans="2:35" ht="26.25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8"/>
      <c r="AI539" s="108"/>
    </row>
    <row r="540" spans="2:35" ht="26.25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8"/>
      <c r="AI540" s="108"/>
    </row>
    <row r="541" spans="2:35" ht="26.25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8"/>
      <c r="AI541" s="108"/>
    </row>
    <row r="542" spans="2:35" ht="26.25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8"/>
      <c r="AI542" s="108"/>
    </row>
    <row r="543" spans="2:35" ht="26.25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8"/>
      <c r="AI543" s="108"/>
    </row>
    <row r="544" spans="2:35" ht="26.25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8"/>
      <c r="AI544" s="108"/>
    </row>
    <row r="545" spans="2:35" ht="26.25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8"/>
      <c r="AI545" s="108"/>
    </row>
    <row r="546" spans="2:35" ht="26.25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8"/>
      <c r="AI546" s="108"/>
    </row>
    <row r="547" spans="2:35" ht="26.25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8"/>
      <c r="AI547" s="108"/>
    </row>
    <row r="548" spans="2:35" ht="26.25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8"/>
      <c r="AI548" s="108"/>
    </row>
    <row r="549" spans="2:35" ht="26.25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8"/>
      <c r="AI549" s="108"/>
    </row>
    <row r="550" spans="2:35" ht="26.25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8"/>
      <c r="AI550" s="108"/>
    </row>
    <row r="551" spans="2:35" ht="26.25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8"/>
      <c r="AI551" s="108"/>
    </row>
    <row r="552" spans="2:35" ht="26.25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8"/>
      <c r="AI552" s="108"/>
    </row>
    <row r="553" spans="2:35" ht="26.25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8"/>
      <c r="AI553" s="108"/>
    </row>
    <row r="554" spans="2:35" ht="26.25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8"/>
      <c r="AI554" s="108"/>
    </row>
    <row r="555" spans="2:35" ht="26.25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8"/>
      <c r="AI555" s="108"/>
    </row>
    <row r="556" spans="2:35" ht="26.25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8"/>
      <c r="AI556" s="108"/>
    </row>
    <row r="557" spans="2:35" ht="26.25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8"/>
      <c r="AI557" s="108"/>
    </row>
    <row r="558" spans="2:35" ht="26.25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8"/>
      <c r="AI558" s="108"/>
    </row>
    <row r="559" spans="2:35" ht="26.25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8"/>
      <c r="AI559" s="108"/>
    </row>
    <row r="560" spans="2:35" ht="26.25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8"/>
      <c r="AI560" s="108"/>
    </row>
    <row r="561" spans="2:35" ht="26.25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8"/>
      <c r="AI561" s="108"/>
    </row>
    <row r="562" spans="2:35" ht="26.25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8"/>
      <c r="AI562" s="108"/>
    </row>
    <row r="563" spans="2:35" ht="26.25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8"/>
      <c r="AI563" s="108"/>
    </row>
    <row r="564" spans="2:35" ht="26.25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8"/>
      <c r="AI564" s="108"/>
    </row>
    <row r="565" spans="2:35" ht="26.25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8"/>
      <c r="AI565" s="108"/>
    </row>
    <row r="566" spans="2:35" ht="26.25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8"/>
      <c r="AI566" s="108"/>
    </row>
    <row r="567" spans="2:35" ht="26.25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8"/>
      <c r="AI567" s="108"/>
    </row>
    <row r="568" spans="2:35" ht="26.25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8"/>
      <c r="AI568" s="108"/>
    </row>
    <row r="569" spans="2:35" ht="26.25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8"/>
      <c r="AI569" s="108"/>
    </row>
    <row r="570" spans="2:35" ht="26.25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8"/>
      <c r="AI570" s="108"/>
    </row>
    <row r="571" spans="2:35" ht="26.25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8"/>
      <c r="AI571" s="108"/>
    </row>
    <row r="572" spans="2:35" ht="26.25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8"/>
      <c r="AI572" s="108"/>
    </row>
    <row r="573" spans="2:35" ht="26.25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8"/>
      <c r="AI573" s="108"/>
    </row>
    <row r="574" spans="2:35" ht="26.25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8"/>
      <c r="AI574" s="108"/>
    </row>
    <row r="575" spans="2:35" ht="26.25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8"/>
      <c r="AI575" s="108"/>
    </row>
    <row r="576" spans="2:35" ht="26.25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8"/>
      <c r="AI576" s="108"/>
    </row>
    <row r="577" spans="2:35" ht="26.25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8"/>
      <c r="AI577" s="108"/>
    </row>
    <row r="578" spans="2:35" ht="26.25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8"/>
      <c r="AI578" s="108"/>
    </row>
    <row r="579" spans="2:35" ht="26.25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8"/>
      <c r="AI579" s="108"/>
    </row>
    <row r="580" spans="2:35" ht="26.25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8"/>
      <c r="AI580" s="108"/>
    </row>
    <row r="581" spans="2:35" ht="20.25">
      <c r="B581" s="138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38"/>
      <c r="AI581" s="138"/>
    </row>
    <row r="582" spans="2:35" ht="20.25">
      <c r="B582" s="138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38"/>
      <c r="AI582" s="138"/>
    </row>
    <row r="583" spans="2:35" ht="20.25">
      <c r="B583" s="138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38"/>
      <c r="AI583" s="138"/>
    </row>
    <row r="584" spans="2:35" ht="20.25">
      <c r="B584" s="138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38"/>
      <c r="AI584" s="138"/>
    </row>
    <row r="585" spans="2:35" ht="20.25">
      <c r="B585" s="138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38"/>
      <c r="AI585" s="138"/>
    </row>
    <row r="586" spans="2:35" ht="20.25">
      <c r="B586" s="138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38"/>
      <c r="AI586" s="138"/>
    </row>
    <row r="587" spans="2:35" ht="20.25">
      <c r="B587" s="138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38"/>
      <c r="AI587" s="138"/>
    </row>
    <row r="588" spans="2:35" ht="20.25">
      <c r="B588" s="138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38"/>
      <c r="AI588" s="138"/>
    </row>
    <row r="589" spans="2:35" ht="20.25">
      <c r="B589" s="138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38"/>
      <c r="AI589" s="138"/>
    </row>
    <row r="590" spans="2:35" ht="20.25">
      <c r="B590" s="138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38"/>
      <c r="AI590" s="138"/>
    </row>
    <row r="591" spans="2:35" ht="20.25">
      <c r="B591" s="138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38"/>
      <c r="AI591" s="138"/>
    </row>
    <row r="592" spans="2:35" ht="20.25">
      <c r="B592" s="138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38"/>
      <c r="AI592" s="138"/>
    </row>
    <row r="593" spans="2:35" ht="20.25">
      <c r="B593" s="138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38"/>
      <c r="AI593" s="138"/>
    </row>
    <row r="594" spans="2:35" ht="20.25">
      <c r="B594" s="138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38"/>
      <c r="AI594" s="138"/>
    </row>
    <row r="595" spans="2:35" ht="20.25">
      <c r="B595" s="138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38"/>
      <c r="AI595" s="138"/>
    </row>
    <row r="596" spans="2:35" ht="20.25">
      <c r="B596" s="138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38"/>
      <c r="AI596" s="138"/>
    </row>
    <row r="597" spans="2:35" ht="20.25">
      <c r="B597" s="138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38"/>
      <c r="AI597" s="138"/>
    </row>
    <row r="598" spans="2:35" ht="20.25">
      <c r="B598" s="138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38"/>
      <c r="AI598" s="138"/>
    </row>
    <row r="599" spans="2:35" ht="20.25">
      <c r="B599" s="138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38"/>
      <c r="AI599" s="138"/>
    </row>
    <row r="600" spans="2:35" ht="20.25">
      <c r="B600" s="138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38"/>
      <c r="AI600" s="138"/>
    </row>
    <row r="601" spans="2:35" ht="20.25">
      <c r="B601" s="138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38"/>
      <c r="AI601" s="138"/>
    </row>
    <row r="602" spans="2:35" ht="20.25">
      <c r="B602" s="138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38"/>
      <c r="AI602" s="138"/>
    </row>
    <row r="603" spans="2:35" ht="20.25">
      <c r="B603" s="138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38"/>
      <c r="AI603" s="138"/>
    </row>
    <row r="604" spans="2:35" ht="20.25">
      <c r="B604" s="138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38"/>
      <c r="AI604" s="138"/>
    </row>
    <row r="605" spans="2:35" ht="20.25">
      <c r="B605" s="138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38"/>
      <c r="AI605" s="138"/>
    </row>
    <row r="606" spans="2:35" ht="20.25">
      <c r="B606" s="138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38"/>
      <c r="AI606" s="138"/>
    </row>
    <row r="607" spans="2:35" ht="20.25">
      <c r="B607" s="138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38"/>
      <c r="AI607" s="138"/>
    </row>
    <row r="608" spans="2:35" ht="20.25">
      <c r="B608" s="138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38"/>
      <c r="AI608" s="138"/>
    </row>
    <row r="609" spans="2:35" ht="20.25">
      <c r="B609" s="138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38"/>
      <c r="AI609" s="138"/>
    </row>
    <row r="610" spans="2:35" ht="20.25">
      <c r="B610" s="138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38"/>
      <c r="AI610" s="138"/>
    </row>
    <row r="611" spans="2:35" ht="20.25">
      <c r="B611" s="138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38"/>
      <c r="AI611" s="138"/>
    </row>
    <row r="612" spans="2:35" ht="20.25">
      <c r="B612" s="138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38"/>
      <c r="AI612" s="138"/>
    </row>
    <row r="613" spans="2:35" ht="20.25">
      <c r="B613" s="138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38"/>
      <c r="AI613" s="138"/>
    </row>
    <row r="614" spans="2:35" ht="20.25">
      <c r="B614" s="138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38"/>
      <c r="AI614" s="138"/>
    </row>
    <row r="615" spans="2:35" ht="20.25">
      <c r="B615" s="138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38"/>
      <c r="AI615" s="138"/>
    </row>
    <row r="616" spans="2:35" ht="20.25">
      <c r="B616" s="138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38"/>
      <c r="AI616" s="138"/>
    </row>
    <row r="617" spans="2:35" ht="20.25">
      <c r="B617" s="138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38"/>
      <c r="AI617" s="138"/>
    </row>
    <row r="618" spans="2:35" ht="20.25">
      <c r="B618" s="138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38"/>
      <c r="AI618" s="138"/>
    </row>
    <row r="619" spans="2:35" ht="20.25">
      <c r="B619" s="138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38"/>
      <c r="AI619" s="138"/>
    </row>
    <row r="620" spans="2:35" ht="20.25">
      <c r="B620" s="138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38"/>
      <c r="AI620" s="138"/>
    </row>
    <row r="621" spans="2:35" ht="20.25">
      <c r="B621" s="138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38"/>
      <c r="AI621" s="138"/>
    </row>
    <row r="622" spans="2:35" ht="20.25">
      <c r="B622" s="138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38"/>
      <c r="AI622" s="138"/>
    </row>
    <row r="623" spans="2:35" ht="20.25">
      <c r="B623" s="138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38"/>
      <c r="AI623" s="138"/>
    </row>
    <row r="624" spans="2:35" ht="20.25">
      <c r="B624" s="138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38"/>
      <c r="AI624" s="138"/>
    </row>
    <row r="625" spans="2:35" ht="20.25">
      <c r="B625" s="138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38"/>
      <c r="AI625" s="138"/>
    </row>
    <row r="626" spans="2:35" ht="20.25">
      <c r="B626" s="138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38"/>
      <c r="AI626" s="138"/>
    </row>
    <row r="627" spans="2:35" ht="20.25">
      <c r="B627" s="138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38"/>
      <c r="AI627" s="138"/>
    </row>
    <row r="628" spans="2:35" ht="20.25">
      <c r="B628" s="138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38"/>
      <c r="AI628" s="138"/>
    </row>
    <row r="629" spans="2:35" ht="20.25">
      <c r="B629" s="138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38"/>
      <c r="AI629" s="138"/>
    </row>
    <row r="630" spans="2:35" ht="20.25">
      <c r="B630" s="138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38"/>
      <c r="AI630" s="138"/>
    </row>
  </sheetData>
  <mergeCells count="1">
    <mergeCell ref="D444:AI444"/>
  </mergeCells>
  <pageMargins left="0" right="0" top="0" bottom="0" header="0" footer="0"/>
  <pageSetup paperSize="9" scale="22" orientation="landscape" verticalDpi="1200" r:id="rId1"/>
  <rowBreaks count="5" manualBreakCount="5">
    <brk id="94" max="16383" man="1"/>
    <brk id="188" max="16383" man="1"/>
    <brk id="283" max="34" man="1"/>
    <brk id="381" max="16383" man="1"/>
    <brk id="441" max="34" man="1"/>
  </rowBreaks>
  <colBreaks count="1" manualBreakCount="1">
    <brk id="35" max="4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2:CJ630"/>
  <sheetViews>
    <sheetView view="pageBreakPreview" topLeftCell="A442" zoomScale="60" zoomScaleNormal="60" workbookViewId="0">
      <selection activeCell="G449" sqref="G449"/>
    </sheetView>
  </sheetViews>
  <sheetFormatPr defaultColWidth="9.140625" defaultRowHeight="12.75"/>
  <cols>
    <col min="1" max="1" width="9.140625" style="107"/>
    <col min="2" max="2" width="16.28515625" style="107" customWidth="1"/>
    <col min="3" max="3" width="88" style="107" customWidth="1"/>
    <col min="4" max="35" width="21.140625" style="107" customWidth="1"/>
    <col min="36" max="36" width="9.140625" style="107"/>
    <col min="37" max="88" width="9.140625" style="304"/>
    <col min="89" max="16384" width="9.140625" style="107"/>
  </cols>
  <sheetData>
    <row r="2" spans="2:88" ht="26.25">
      <c r="B2" s="105"/>
      <c r="C2" s="105" t="s">
        <v>426</v>
      </c>
      <c r="D2" s="106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2:88" ht="26.25">
      <c r="B3" s="105"/>
      <c r="C3" s="105"/>
      <c r="D3" s="105"/>
      <c r="E3" s="105"/>
      <c r="F3" s="105" t="s">
        <v>149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2:88" ht="26.25">
      <c r="B4" s="110" t="s">
        <v>73</v>
      </c>
      <c r="C4" s="110" t="s">
        <v>74</v>
      </c>
      <c r="D4" s="110" t="s">
        <v>75</v>
      </c>
      <c r="E4" s="110"/>
      <c r="F4" s="110"/>
      <c r="G4" s="110" t="s">
        <v>76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</row>
    <row r="5" spans="2:88" ht="26.25">
      <c r="B5" s="111" t="s">
        <v>77</v>
      </c>
      <c r="C5" s="112" t="s">
        <v>78</v>
      </c>
      <c r="D5" s="110" t="s">
        <v>79</v>
      </c>
      <c r="E5" s="110" t="s">
        <v>80</v>
      </c>
      <c r="F5" s="110" t="s">
        <v>81</v>
      </c>
      <c r="G5" s="110" t="s">
        <v>82</v>
      </c>
      <c r="H5" s="110" t="s">
        <v>83</v>
      </c>
      <c r="I5" s="110" t="s">
        <v>84</v>
      </c>
      <c r="J5" s="110" t="s">
        <v>85</v>
      </c>
      <c r="K5" s="110" t="s">
        <v>86</v>
      </c>
      <c r="L5" s="110" t="s">
        <v>87</v>
      </c>
      <c r="M5" s="110" t="s">
        <v>88</v>
      </c>
      <c r="N5" s="110" t="s">
        <v>41</v>
      </c>
      <c r="O5" s="110" t="s">
        <v>89</v>
      </c>
      <c r="P5" s="110" t="s">
        <v>90</v>
      </c>
      <c r="Q5" s="110" t="s">
        <v>91</v>
      </c>
      <c r="R5" s="110" t="s">
        <v>92</v>
      </c>
      <c r="S5" s="110" t="s">
        <v>93</v>
      </c>
      <c r="T5" s="110" t="s">
        <v>94</v>
      </c>
      <c r="U5" s="110" t="s">
        <v>95</v>
      </c>
      <c r="V5" s="110" t="s">
        <v>96</v>
      </c>
      <c r="W5" s="110" t="s">
        <v>97</v>
      </c>
      <c r="X5" s="110" t="s">
        <v>98</v>
      </c>
      <c r="Y5" s="110" t="s">
        <v>99</v>
      </c>
      <c r="Z5" s="110" t="s">
        <v>100</v>
      </c>
      <c r="AA5" s="110" t="s">
        <v>101</v>
      </c>
      <c r="AB5" s="110" t="s">
        <v>102</v>
      </c>
      <c r="AC5" s="110" t="s">
        <v>103</v>
      </c>
      <c r="AD5" s="110" t="s">
        <v>104</v>
      </c>
      <c r="AE5" s="110" t="s">
        <v>136</v>
      </c>
      <c r="AF5" s="110" t="s">
        <v>105</v>
      </c>
      <c r="AG5" s="110" t="s">
        <v>106</v>
      </c>
      <c r="AH5" s="110" t="s">
        <v>107</v>
      </c>
      <c r="AI5" s="110" t="s">
        <v>108</v>
      </c>
    </row>
    <row r="6" spans="2:88" s="116" customFormat="1" ht="27.75">
      <c r="B6" s="113" t="s">
        <v>231</v>
      </c>
      <c r="C6" s="114" t="s">
        <v>117</v>
      </c>
      <c r="D6" s="115" t="s">
        <v>59</v>
      </c>
      <c r="E6" s="114"/>
      <c r="F6" s="114"/>
      <c r="G6" s="114"/>
      <c r="H6" s="114">
        <v>66.599999999999994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>
        <v>10</v>
      </c>
      <c r="W6" s="114"/>
      <c r="X6" s="114"/>
      <c r="Y6" s="114">
        <v>20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</row>
    <row r="7" spans="2:88" s="116" customFormat="1" ht="27.75">
      <c r="B7" s="117" t="s">
        <v>388</v>
      </c>
      <c r="C7" s="114" t="s">
        <v>439</v>
      </c>
      <c r="D7" s="115">
        <v>200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>
        <v>150</v>
      </c>
      <c r="V7" s="114"/>
      <c r="W7" s="114"/>
      <c r="X7" s="114"/>
      <c r="Y7" s="114"/>
      <c r="Z7" s="114"/>
      <c r="AA7" s="114"/>
      <c r="AB7" s="114"/>
      <c r="AC7" s="114"/>
      <c r="AD7" s="114">
        <v>13</v>
      </c>
      <c r="AE7" s="114"/>
      <c r="AF7" s="114"/>
      <c r="AG7" s="114"/>
      <c r="AH7" s="114"/>
      <c r="AI7" s="114">
        <v>4</v>
      </c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</row>
    <row r="8" spans="2:88" s="116" customFormat="1" ht="27.75">
      <c r="B8" s="117"/>
      <c r="C8" s="114" t="s">
        <v>31</v>
      </c>
      <c r="D8" s="115">
        <v>40</v>
      </c>
      <c r="E8" s="114">
        <v>40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</row>
    <row r="9" spans="2:88" s="116" customFormat="1" ht="27.75">
      <c r="B9" s="117" t="s">
        <v>246</v>
      </c>
      <c r="C9" s="114" t="s">
        <v>137</v>
      </c>
      <c r="D9" s="115">
        <v>15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>
        <v>15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</row>
    <row r="10" spans="2:88" s="116" customFormat="1" ht="27.75">
      <c r="B10" s="117"/>
      <c r="C10" s="114"/>
      <c r="D10" s="115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</row>
    <row r="11" spans="2:88" s="116" customFormat="1" ht="27.75">
      <c r="B11" s="117"/>
      <c r="C11" s="114" t="s">
        <v>484</v>
      </c>
      <c r="D11" s="115">
        <v>200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4">
        <v>200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</row>
    <row r="12" spans="2:88" s="116" customFormat="1" ht="27.75">
      <c r="B12" s="117"/>
      <c r="C12" s="114" t="s">
        <v>184</v>
      </c>
      <c r="D12" s="115">
        <v>35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4">
        <v>35</v>
      </c>
      <c r="AF12" s="115"/>
      <c r="AG12" s="115"/>
      <c r="AH12" s="115"/>
      <c r="AI12" s="11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305"/>
      <c r="CJ12" s="305"/>
    </row>
    <row r="13" spans="2:88" s="116" customFormat="1" ht="27.75">
      <c r="B13" s="117" t="s">
        <v>235</v>
      </c>
      <c r="C13" s="114" t="s">
        <v>41</v>
      </c>
      <c r="D13" s="115">
        <v>100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>
        <v>100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5"/>
    </row>
    <row r="14" spans="2:88" s="116" customFormat="1" ht="27.75">
      <c r="B14" s="117"/>
      <c r="C14" s="114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  <c r="CD14" s="305"/>
      <c r="CE14" s="305"/>
      <c r="CF14" s="305"/>
      <c r="CG14" s="305"/>
      <c r="CH14" s="305"/>
      <c r="CI14" s="305"/>
      <c r="CJ14" s="305"/>
    </row>
    <row r="15" spans="2:88" s="116" customFormat="1" ht="27.75">
      <c r="B15" s="117" t="s">
        <v>397</v>
      </c>
      <c r="C15" s="114" t="s">
        <v>438</v>
      </c>
      <c r="D15" s="115">
        <v>100</v>
      </c>
      <c r="E15" s="114"/>
      <c r="F15" s="114"/>
      <c r="G15" s="114"/>
      <c r="H15" s="114"/>
      <c r="I15" s="114"/>
      <c r="J15" s="114"/>
      <c r="K15" s="114"/>
      <c r="L15" s="114">
        <v>96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>
        <v>5</v>
      </c>
      <c r="AD15" s="114">
        <v>2</v>
      </c>
      <c r="AE15" s="114"/>
      <c r="AF15" s="114"/>
      <c r="AG15" s="114"/>
      <c r="AH15" s="114"/>
      <c r="AI15" s="306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</row>
    <row r="16" spans="2:88" s="116" customFormat="1" ht="27.75">
      <c r="B16" s="117" t="s">
        <v>248</v>
      </c>
      <c r="C16" s="114" t="s">
        <v>502</v>
      </c>
      <c r="D16" s="115">
        <v>350</v>
      </c>
      <c r="E16" s="114"/>
      <c r="F16" s="114"/>
      <c r="G16" s="114"/>
      <c r="H16" s="114"/>
      <c r="I16" s="114"/>
      <c r="J16" s="114"/>
      <c r="K16" s="114">
        <v>28</v>
      </c>
      <c r="L16" s="114">
        <v>115.5</v>
      </c>
      <c r="M16" s="114">
        <v>4.2</v>
      </c>
      <c r="N16" s="114"/>
      <c r="O16" s="114"/>
      <c r="P16" s="114"/>
      <c r="Q16" s="114"/>
      <c r="R16" s="114"/>
      <c r="S16" s="114"/>
      <c r="T16" s="114"/>
      <c r="U16" s="114"/>
      <c r="V16" s="114">
        <v>7</v>
      </c>
      <c r="W16" s="114"/>
      <c r="X16" s="114"/>
      <c r="Y16" s="114"/>
      <c r="Z16" s="114"/>
      <c r="AA16" s="114"/>
      <c r="AB16" s="114"/>
      <c r="AC16" s="114"/>
      <c r="AD16" s="114">
        <v>3.5</v>
      </c>
      <c r="AE16" s="114"/>
      <c r="AF16" s="114"/>
      <c r="AG16" s="114"/>
      <c r="AH16" s="114"/>
      <c r="AI16" s="114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5"/>
      <c r="CE16" s="305"/>
      <c r="CF16" s="305"/>
      <c r="CG16" s="305"/>
      <c r="CH16" s="305"/>
      <c r="CI16" s="305"/>
      <c r="CJ16" s="305"/>
    </row>
    <row r="17" spans="2:88" s="116" customFormat="1" ht="27.75">
      <c r="B17" s="117"/>
      <c r="C17" s="114" t="s">
        <v>249</v>
      </c>
      <c r="D17" s="115">
        <v>7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>
        <v>7</v>
      </c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11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</row>
    <row r="18" spans="2:88" s="116" customFormat="1" ht="27.75">
      <c r="B18" s="117" t="s">
        <v>237</v>
      </c>
      <c r="C18" s="114" t="s">
        <v>238</v>
      </c>
      <c r="D18" s="115">
        <v>100</v>
      </c>
      <c r="E18" s="114">
        <v>28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>
        <v>74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>
        <v>6</v>
      </c>
      <c r="AD18" s="114"/>
      <c r="AE18" s="114"/>
      <c r="AF18" s="114"/>
      <c r="AG18" s="114"/>
      <c r="AH18" s="114"/>
      <c r="AI18" s="114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305"/>
    </row>
    <row r="19" spans="2:88" s="116" customFormat="1" ht="27.75">
      <c r="B19" s="117" t="s">
        <v>239</v>
      </c>
      <c r="C19" s="114" t="s">
        <v>369</v>
      </c>
      <c r="D19" s="115">
        <v>200</v>
      </c>
      <c r="E19" s="114"/>
      <c r="F19" s="114">
        <v>2.4</v>
      </c>
      <c r="G19" s="114"/>
      <c r="H19" s="114"/>
      <c r="I19" s="114"/>
      <c r="J19" s="114"/>
      <c r="K19" s="114"/>
      <c r="L19" s="114">
        <v>241.2</v>
      </c>
      <c r="M19" s="114">
        <v>4.8</v>
      </c>
      <c r="N19" s="114"/>
      <c r="O19" s="114"/>
      <c r="P19" s="114"/>
      <c r="Q19" s="114"/>
      <c r="R19" s="114"/>
      <c r="S19" s="114"/>
      <c r="T19" s="114"/>
      <c r="U19" s="114"/>
      <c r="V19" s="114">
        <v>7</v>
      </c>
      <c r="W19" s="114"/>
      <c r="X19" s="114"/>
      <c r="Y19" s="114"/>
      <c r="Z19" s="114"/>
      <c r="AA19" s="114"/>
      <c r="AB19" s="114"/>
      <c r="AC19" s="114"/>
      <c r="AD19" s="114">
        <v>6</v>
      </c>
      <c r="AE19" s="114"/>
      <c r="AF19" s="114"/>
      <c r="AG19" s="114"/>
      <c r="AH19" s="114"/>
      <c r="AI19" s="114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F19" s="305"/>
      <c r="CG19" s="305"/>
      <c r="CH19" s="305"/>
      <c r="CI19" s="305"/>
      <c r="CJ19" s="305"/>
    </row>
    <row r="20" spans="2:88" s="116" customFormat="1" ht="27.75">
      <c r="B20" s="117" t="s">
        <v>388</v>
      </c>
      <c r="C20" s="118" t="s">
        <v>465</v>
      </c>
      <c r="D20" s="115">
        <v>200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>
        <v>40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>
        <v>15</v>
      </c>
      <c r="AE20" s="114"/>
      <c r="AF20" s="114"/>
      <c r="AG20" s="114"/>
      <c r="AH20" s="114"/>
      <c r="AI20" s="114"/>
      <c r="AK20" s="305"/>
      <c r="AL20" s="305">
        <v>0.2</v>
      </c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F20" s="305"/>
      <c r="CG20" s="305"/>
      <c r="CH20" s="305"/>
      <c r="CI20" s="305"/>
      <c r="CJ20" s="305"/>
    </row>
    <row r="21" spans="2:88" s="116" customFormat="1" ht="27.75">
      <c r="B21" s="117"/>
      <c r="C21" s="118" t="s">
        <v>39</v>
      </c>
      <c r="D21" s="115">
        <v>60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  <c r="CD21" s="305"/>
      <c r="CE21" s="305"/>
      <c r="CF21" s="305"/>
      <c r="CG21" s="305"/>
      <c r="CH21" s="305"/>
      <c r="CI21" s="305"/>
      <c r="CJ21" s="305"/>
    </row>
    <row r="22" spans="2:88" s="116" customFormat="1" ht="27.75">
      <c r="B22" s="117"/>
      <c r="C22" s="118"/>
      <c r="D22" s="115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</row>
    <row r="23" spans="2:88" s="116" customFormat="1" ht="27.75">
      <c r="B23" s="114"/>
      <c r="C23" s="114"/>
      <c r="D23" s="115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  <c r="CD23" s="305"/>
      <c r="CE23" s="305"/>
      <c r="CF23" s="305"/>
      <c r="CG23" s="305"/>
      <c r="CH23" s="305"/>
      <c r="CI23" s="305"/>
      <c r="CJ23" s="305"/>
    </row>
    <row r="24" spans="2:88" s="116" customFormat="1" ht="27.75">
      <c r="B24" s="117" t="s">
        <v>388</v>
      </c>
      <c r="C24" s="114" t="s">
        <v>391</v>
      </c>
      <c r="D24" s="115">
        <v>100</v>
      </c>
      <c r="E24" s="114">
        <v>20</v>
      </c>
      <c r="F24" s="114"/>
      <c r="G24" s="114"/>
      <c r="H24" s="114"/>
      <c r="I24" s="114"/>
      <c r="J24" s="114"/>
      <c r="K24" s="114"/>
      <c r="L24" s="114">
        <v>20</v>
      </c>
      <c r="M24" s="114"/>
      <c r="N24" s="114"/>
      <c r="O24" s="114"/>
      <c r="P24" s="114"/>
      <c r="Q24" s="114"/>
      <c r="R24" s="114"/>
      <c r="S24" s="114"/>
      <c r="T24" s="114"/>
      <c r="U24" s="114"/>
      <c r="V24" s="114">
        <v>10</v>
      </c>
      <c r="W24" s="114"/>
      <c r="X24" s="114"/>
      <c r="Y24" s="114"/>
      <c r="Z24" s="114">
        <v>15</v>
      </c>
      <c r="AA24" s="114">
        <v>55</v>
      </c>
      <c r="AB24" s="114"/>
      <c r="AC24" s="114">
        <v>10</v>
      </c>
      <c r="AD24" s="114"/>
      <c r="AE24" s="114"/>
      <c r="AF24" s="114"/>
      <c r="AG24" s="114"/>
      <c r="AH24" s="114"/>
      <c r="AI24" s="306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</row>
    <row r="25" spans="2:88" s="116" customFormat="1" ht="27.75">
      <c r="B25" s="114" t="s">
        <v>241</v>
      </c>
      <c r="C25" s="114" t="s">
        <v>56</v>
      </c>
      <c r="D25" s="115">
        <v>200</v>
      </c>
      <c r="E25" s="114"/>
      <c r="F25" s="114"/>
      <c r="G25" s="114"/>
      <c r="H25" s="114"/>
      <c r="I25" s="114"/>
      <c r="J25" s="114"/>
      <c r="K25" s="114">
        <v>200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>
        <v>7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  <c r="CD25" s="305"/>
      <c r="CE25" s="305"/>
      <c r="CF25" s="305"/>
      <c r="CG25" s="305"/>
      <c r="CH25" s="305"/>
      <c r="CI25" s="305"/>
      <c r="CJ25" s="305"/>
    </row>
    <row r="26" spans="2:88" s="116" customFormat="1" ht="27.75">
      <c r="B26" s="117" t="s">
        <v>444</v>
      </c>
      <c r="C26" s="114" t="s">
        <v>445</v>
      </c>
      <c r="D26" s="115" t="s">
        <v>446</v>
      </c>
      <c r="E26" s="114"/>
      <c r="F26" s="114"/>
      <c r="G26" s="114"/>
      <c r="H26" s="114"/>
      <c r="I26" s="114"/>
      <c r="J26" s="114"/>
      <c r="K26" s="114"/>
      <c r="L26" s="114"/>
      <c r="M26" s="114"/>
      <c r="N26" s="114">
        <v>7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>
        <v>13</v>
      </c>
      <c r="AE26" s="114"/>
      <c r="AF26" s="114"/>
      <c r="AG26" s="114">
        <v>1</v>
      </c>
      <c r="AH26" s="114"/>
      <c r="AI26" s="114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305"/>
      <c r="CG26" s="305"/>
      <c r="CH26" s="305"/>
      <c r="CI26" s="305"/>
      <c r="CJ26" s="305"/>
    </row>
    <row r="27" spans="2:88" s="116" customFormat="1" ht="27.75">
      <c r="B27" s="117"/>
      <c r="C27" s="114" t="s">
        <v>39</v>
      </c>
      <c r="D27" s="115">
        <v>60</v>
      </c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  <c r="CD27" s="305"/>
      <c r="CE27" s="305"/>
      <c r="CF27" s="305"/>
      <c r="CG27" s="305"/>
      <c r="CH27" s="305"/>
      <c r="CI27" s="305"/>
      <c r="CJ27" s="305"/>
    </row>
    <row r="28" spans="2:88" s="116" customFormat="1" ht="27.75">
      <c r="B28" s="117"/>
      <c r="C28" s="114" t="s">
        <v>31</v>
      </c>
      <c r="D28" s="115">
        <v>40</v>
      </c>
      <c r="E28" s="114">
        <v>40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  <c r="CD28" s="305"/>
      <c r="CE28" s="305"/>
      <c r="CF28" s="305"/>
      <c r="CG28" s="305"/>
      <c r="CH28" s="305"/>
      <c r="CI28" s="305"/>
      <c r="CJ28" s="305"/>
    </row>
    <row r="29" spans="2:88" s="116" customFormat="1" ht="27.75">
      <c r="B29" s="117"/>
      <c r="C29" s="114"/>
      <c r="D29" s="115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</row>
    <row r="30" spans="2:88" s="116" customFormat="1" ht="27.75">
      <c r="B30" s="117" t="s">
        <v>234</v>
      </c>
      <c r="C30" s="114" t="s">
        <v>48</v>
      </c>
      <c r="D30" s="115">
        <v>180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>
        <v>180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</row>
    <row r="31" spans="2:88" s="116" customFormat="1" ht="27.75">
      <c r="B31" s="117"/>
      <c r="C31" s="114" t="s">
        <v>31</v>
      </c>
      <c r="D31" s="115">
        <v>40</v>
      </c>
      <c r="E31" s="114">
        <v>40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  <c r="CD31" s="305"/>
      <c r="CE31" s="305"/>
      <c r="CF31" s="305"/>
      <c r="CG31" s="305"/>
      <c r="CH31" s="305"/>
      <c r="CI31" s="305"/>
      <c r="CJ31" s="305"/>
    </row>
    <row r="32" spans="2:88" s="116" customFormat="1" ht="27.75">
      <c r="B32" s="119"/>
      <c r="C32" s="114" t="s">
        <v>35</v>
      </c>
      <c r="D32" s="115">
        <v>15</v>
      </c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305"/>
      <c r="CE32" s="305"/>
      <c r="CF32" s="305"/>
      <c r="CG32" s="305"/>
      <c r="CH32" s="305"/>
      <c r="CI32" s="305"/>
      <c r="CJ32" s="305"/>
    </row>
    <row r="33" spans="2:88" ht="26.25">
      <c r="B33" s="110"/>
      <c r="C33" s="120" t="s">
        <v>138</v>
      </c>
      <c r="D33" s="121">
        <f>D21+D27</f>
        <v>120</v>
      </c>
      <c r="E33" s="121">
        <f t="shared" ref="E33:AI33" si="0">SUM(E6:E32)</f>
        <v>168</v>
      </c>
      <c r="F33" s="121">
        <f t="shared" si="0"/>
        <v>2.4</v>
      </c>
      <c r="G33" s="121">
        <f t="shared" si="0"/>
        <v>0</v>
      </c>
      <c r="H33" s="121">
        <f t="shared" si="0"/>
        <v>66.599999999999994</v>
      </c>
      <c r="I33" s="121">
        <f t="shared" si="0"/>
        <v>0</v>
      </c>
      <c r="J33" s="121">
        <f t="shared" si="0"/>
        <v>0</v>
      </c>
      <c r="K33" s="121">
        <f t="shared" si="0"/>
        <v>228</v>
      </c>
      <c r="L33" s="121">
        <f t="shared" si="0"/>
        <v>472.7</v>
      </c>
      <c r="M33" s="121">
        <f t="shared" si="0"/>
        <v>9</v>
      </c>
      <c r="N33" s="121">
        <f t="shared" si="0"/>
        <v>147</v>
      </c>
      <c r="O33" s="121">
        <f t="shared" si="0"/>
        <v>0</v>
      </c>
      <c r="P33" s="121">
        <f t="shared" si="0"/>
        <v>0</v>
      </c>
      <c r="Q33" s="121">
        <f t="shared" si="0"/>
        <v>74</v>
      </c>
      <c r="R33" s="121">
        <f t="shared" si="0"/>
        <v>0</v>
      </c>
      <c r="S33" s="121">
        <f t="shared" si="0"/>
        <v>0</v>
      </c>
      <c r="T33" s="121">
        <f t="shared" si="0"/>
        <v>0</v>
      </c>
      <c r="U33" s="121">
        <f t="shared" si="0"/>
        <v>530</v>
      </c>
      <c r="V33" s="121">
        <f t="shared" si="0"/>
        <v>56</v>
      </c>
      <c r="W33" s="121">
        <f t="shared" si="0"/>
        <v>0</v>
      </c>
      <c r="X33" s="121">
        <f t="shared" si="0"/>
        <v>7</v>
      </c>
      <c r="Y33" s="121">
        <f t="shared" si="0"/>
        <v>20</v>
      </c>
      <c r="Z33" s="121">
        <f t="shared" si="0"/>
        <v>15</v>
      </c>
      <c r="AA33" s="121">
        <f t="shared" si="0"/>
        <v>55</v>
      </c>
      <c r="AB33" s="121">
        <f t="shared" si="0"/>
        <v>0</v>
      </c>
      <c r="AC33" s="121">
        <f t="shared" si="0"/>
        <v>21</v>
      </c>
      <c r="AD33" s="121">
        <f t="shared" si="0"/>
        <v>52.5</v>
      </c>
      <c r="AE33" s="121">
        <f t="shared" si="0"/>
        <v>35</v>
      </c>
      <c r="AF33" s="121">
        <f t="shared" si="0"/>
        <v>0</v>
      </c>
      <c r="AG33" s="121">
        <f t="shared" si="0"/>
        <v>1</v>
      </c>
      <c r="AH33" s="121">
        <f t="shared" si="0"/>
        <v>0</v>
      </c>
      <c r="AI33" s="121">
        <f t="shared" si="0"/>
        <v>4</v>
      </c>
    </row>
    <row r="34" spans="2:88" ht="26.25">
      <c r="B34" s="105"/>
      <c r="C34" s="105"/>
      <c r="D34" s="105"/>
      <c r="E34" s="105"/>
      <c r="F34" s="105" t="s">
        <v>289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</row>
    <row r="35" spans="2:88" ht="26.25">
      <c r="B35" s="110" t="s">
        <v>73</v>
      </c>
      <c r="C35" s="110" t="s">
        <v>74</v>
      </c>
      <c r="D35" s="110" t="s">
        <v>75</v>
      </c>
      <c r="E35" s="110"/>
      <c r="F35" s="110"/>
      <c r="G35" s="110" t="s">
        <v>76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</row>
    <row r="36" spans="2:88" ht="26.25">
      <c r="B36" s="111" t="s">
        <v>77</v>
      </c>
      <c r="C36" s="112" t="s">
        <v>78</v>
      </c>
      <c r="D36" s="110" t="s">
        <v>79</v>
      </c>
      <c r="E36" s="110" t="s">
        <v>80</v>
      </c>
      <c r="F36" s="110" t="s">
        <v>81</v>
      </c>
      <c r="G36" s="110" t="s">
        <v>82</v>
      </c>
      <c r="H36" s="110" t="s">
        <v>83</v>
      </c>
      <c r="I36" s="110" t="s">
        <v>84</v>
      </c>
      <c r="J36" s="110" t="s">
        <v>85</v>
      </c>
      <c r="K36" s="110" t="s">
        <v>86</v>
      </c>
      <c r="L36" s="110" t="s">
        <v>87</v>
      </c>
      <c r="M36" s="110" t="s">
        <v>88</v>
      </c>
      <c r="N36" s="110" t="s">
        <v>41</v>
      </c>
      <c r="O36" s="110" t="s">
        <v>89</v>
      </c>
      <c r="P36" s="110" t="s">
        <v>90</v>
      </c>
      <c r="Q36" s="110" t="s">
        <v>91</v>
      </c>
      <c r="R36" s="110" t="s">
        <v>92</v>
      </c>
      <c r="S36" s="110" t="s">
        <v>93</v>
      </c>
      <c r="T36" s="110" t="s">
        <v>94</v>
      </c>
      <c r="U36" s="110" t="s">
        <v>95</v>
      </c>
      <c r="V36" s="110" t="s">
        <v>96</v>
      </c>
      <c r="W36" s="110" t="s">
        <v>97</v>
      </c>
      <c r="X36" s="110" t="s">
        <v>98</v>
      </c>
      <c r="Y36" s="110" t="s">
        <v>99</v>
      </c>
      <c r="Z36" s="110" t="s">
        <v>100</v>
      </c>
      <c r="AA36" s="110" t="s">
        <v>101</v>
      </c>
      <c r="AB36" s="110" t="s">
        <v>102</v>
      </c>
      <c r="AC36" s="110" t="s">
        <v>103</v>
      </c>
      <c r="AD36" s="110" t="s">
        <v>104</v>
      </c>
      <c r="AE36" s="110" t="s">
        <v>136</v>
      </c>
      <c r="AF36" s="110" t="s">
        <v>105</v>
      </c>
      <c r="AG36" s="110" t="s">
        <v>106</v>
      </c>
      <c r="AH36" s="110" t="s">
        <v>107</v>
      </c>
      <c r="AI36" s="110" t="s">
        <v>108</v>
      </c>
    </row>
    <row r="37" spans="2:88" s="116" customFormat="1" ht="27.75">
      <c r="B37" s="114" t="s">
        <v>287</v>
      </c>
      <c r="C37" s="114" t="s">
        <v>67</v>
      </c>
      <c r="D37" s="115" t="s">
        <v>59</v>
      </c>
      <c r="E37" s="114"/>
      <c r="F37" s="114">
        <v>22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>
        <v>156</v>
      </c>
      <c r="X37" s="114"/>
      <c r="Y37" s="114"/>
      <c r="Z37" s="114">
        <v>11.4</v>
      </c>
      <c r="AA37" s="114"/>
      <c r="AB37" s="114"/>
      <c r="AC37" s="114"/>
      <c r="AD37" s="114">
        <v>31.4</v>
      </c>
      <c r="AE37" s="114"/>
      <c r="AF37" s="114"/>
      <c r="AG37" s="114"/>
      <c r="AH37" s="114"/>
      <c r="AI37" s="114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</row>
    <row r="38" spans="2:88" s="116" customFormat="1" ht="27.75">
      <c r="B38" s="117" t="s">
        <v>245</v>
      </c>
      <c r="C38" s="114" t="s">
        <v>3</v>
      </c>
      <c r="D38" s="115">
        <v>200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>
        <v>10</v>
      </c>
      <c r="AE38" s="114"/>
      <c r="AF38" s="114"/>
      <c r="AG38" s="114">
        <v>1</v>
      </c>
      <c r="AH38" s="114"/>
      <c r="AI38" s="114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305"/>
      <c r="CI38" s="305"/>
      <c r="CJ38" s="305"/>
    </row>
    <row r="39" spans="2:88" s="116" customFormat="1" ht="27.75">
      <c r="B39" s="117"/>
      <c r="C39" s="114" t="s">
        <v>31</v>
      </c>
      <c r="D39" s="115">
        <v>40</v>
      </c>
      <c r="E39" s="114">
        <v>40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05"/>
      <c r="CF39" s="305"/>
      <c r="CG39" s="305"/>
      <c r="CH39" s="305"/>
      <c r="CI39" s="305"/>
      <c r="CJ39" s="305"/>
    </row>
    <row r="40" spans="2:88" s="116" customFormat="1" ht="27.75">
      <c r="B40" s="117" t="s">
        <v>246</v>
      </c>
      <c r="C40" s="114" t="s">
        <v>137</v>
      </c>
      <c r="D40" s="115">
        <v>15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>
        <v>15</v>
      </c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  <c r="CD40" s="305"/>
      <c r="CE40" s="305"/>
      <c r="CF40" s="305"/>
      <c r="CG40" s="305"/>
      <c r="CH40" s="305"/>
      <c r="CI40" s="305"/>
      <c r="CJ40" s="305"/>
    </row>
    <row r="41" spans="2:88" s="116" customFormat="1" ht="27.75">
      <c r="B41" s="117"/>
      <c r="C41" s="114"/>
      <c r="D41" s="115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</row>
    <row r="42" spans="2:88" s="116" customFormat="1" ht="27.75">
      <c r="B42" s="117"/>
      <c r="C42" s="114" t="s">
        <v>432</v>
      </c>
      <c r="D42" s="115">
        <v>200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>
        <v>200</v>
      </c>
      <c r="Q42" s="115"/>
      <c r="R42" s="115"/>
      <c r="S42" s="115"/>
      <c r="T42" s="115"/>
      <c r="U42" s="114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</row>
    <row r="43" spans="2:88" s="116" customFormat="1" ht="27.75">
      <c r="B43" s="117"/>
      <c r="C43" s="114" t="s">
        <v>38</v>
      </c>
      <c r="D43" s="115">
        <v>20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>
        <v>20</v>
      </c>
      <c r="AF43" s="114"/>
      <c r="AG43" s="114"/>
      <c r="AH43" s="114"/>
      <c r="AI43" s="114"/>
    </row>
    <row r="44" spans="2:88" s="116" customFormat="1" ht="27.75">
      <c r="B44" s="117" t="s">
        <v>235</v>
      </c>
      <c r="C44" s="114" t="s">
        <v>41</v>
      </c>
      <c r="D44" s="115">
        <v>150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>
        <v>150</v>
      </c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</row>
    <row r="45" spans="2:88" s="116" customFormat="1" ht="29.45" customHeight="1">
      <c r="B45" s="117"/>
      <c r="C45" s="114"/>
      <c r="D45" s="115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5"/>
      <c r="AI45" s="11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</row>
    <row r="46" spans="2:88" s="116" customFormat="1" ht="27.75">
      <c r="B46" s="117" t="s">
        <v>441</v>
      </c>
      <c r="C46" s="114" t="s">
        <v>442</v>
      </c>
      <c r="D46" s="115">
        <v>100</v>
      </c>
      <c r="E46" s="114"/>
      <c r="F46" s="114"/>
      <c r="G46" s="114"/>
      <c r="H46" s="114"/>
      <c r="I46" s="114"/>
      <c r="J46" s="114"/>
      <c r="K46" s="114"/>
      <c r="L46" s="114">
        <v>80</v>
      </c>
      <c r="M46" s="114"/>
      <c r="N46" s="114">
        <v>15</v>
      </c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>
        <v>5</v>
      </c>
      <c r="AD46" s="114"/>
      <c r="AE46" s="114"/>
      <c r="AF46" s="114"/>
      <c r="AG46" s="114"/>
      <c r="AH46" s="114"/>
      <c r="AI46" s="114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</row>
    <row r="47" spans="2:88" s="116" customFormat="1" ht="27.75">
      <c r="B47" s="117" t="s">
        <v>236</v>
      </c>
      <c r="C47" s="114" t="s">
        <v>362</v>
      </c>
      <c r="D47" s="115">
        <v>350</v>
      </c>
      <c r="E47" s="114"/>
      <c r="F47" s="114"/>
      <c r="G47" s="114"/>
      <c r="H47" s="114"/>
      <c r="I47" s="114"/>
      <c r="J47" s="114">
        <v>28</v>
      </c>
      <c r="K47" s="114">
        <v>87.5</v>
      </c>
      <c r="L47" s="114">
        <v>31.5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>
        <v>7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5"/>
      <c r="AI47" s="115"/>
      <c r="AK47" s="305">
        <v>1.4</v>
      </c>
      <c r="AL47" s="305"/>
      <c r="AM47" s="305"/>
      <c r="AN47" s="305">
        <v>0.01</v>
      </c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</row>
    <row r="48" spans="2:88" s="116" customFormat="1" ht="27.75">
      <c r="B48" s="117" t="s">
        <v>388</v>
      </c>
      <c r="C48" s="114" t="s">
        <v>440</v>
      </c>
      <c r="D48" s="115">
        <v>100</v>
      </c>
      <c r="E48" s="114">
        <v>10.5</v>
      </c>
      <c r="F48" s="114">
        <v>6</v>
      </c>
      <c r="G48" s="114"/>
      <c r="H48" s="114"/>
      <c r="I48" s="114"/>
      <c r="J48" s="114"/>
      <c r="K48" s="114"/>
      <c r="L48" s="114">
        <v>10</v>
      </c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>
        <v>16</v>
      </c>
      <c r="Y48" s="114">
        <v>8</v>
      </c>
      <c r="Z48" s="114"/>
      <c r="AA48" s="114">
        <v>58</v>
      </c>
      <c r="AB48" s="114"/>
      <c r="AC48" s="114">
        <v>6</v>
      </c>
      <c r="AD48" s="114"/>
      <c r="AE48" s="114"/>
      <c r="AF48" s="114"/>
      <c r="AG48" s="114"/>
      <c r="AH48" s="114"/>
      <c r="AI48" s="114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</row>
    <row r="49" spans="2:88" s="116" customFormat="1" ht="27.75">
      <c r="B49" s="117" t="s">
        <v>251</v>
      </c>
      <c r="C49" s="114" t="s">
        <v>282</v>
      </c>
      <c r="D49" s="115">
        <v>200</v>
      </c>
      <c r="E49" s="114"/>
      <c r="F49" s="114"/>
      <c r="G49" s="114"/>
      <c r="H49" s="114"/>
      <c r="I49" s="114">
        <v>43.06</v>
      </c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>
        <v>7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5"/>
      <c r="AI49" s="307"/>
      <c r="AJ49" s="305"/>
      <c r="AK49" s="305">
        <v>2</v>
      </c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</row>
    <row r="50" spans="2:88" s="116" customFormat="1" ht="27.75">
      <c r="B50" s="117" t="s">
        <v>265</v>
      </c>
      <c r="C50" s="118" t="s">
        <v>266</v>
      </c>
      <c r="D50" s="115">
        <v>200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>
        <v>40</v>
      </c>
      <c r="O50" s="115"/>
      <c r="P50" s="11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>
        <v>20</v>
      </c>
      <c r="AE50" s="115"/>
      <c r="AF50" s="115"/>
      <c r="AG50" s="115"/>
      <c r="AH50" s="115"/>
      <c r="AI50" s="115"/>
      <c r="AK50" s="305"/>
      <c r="AL50" s="305"/>
      <c r="AM50" s="305">
        <v>0.2</v>
      </c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  <c r="CF50" s="305"/>
      <c r="CG50" s="305"/>
      <c r="CH50" s="305"/>
      <c r="CI50" s="305"/>
      <c r="CJ50" s="305"/>
    </row>
    <row r="51" spans="2:88" s="116" customFormat="1" ht="27.75">
      <c r="B51" s="117"/>
      <c r="C51" s="118" t="s">
        <v>39</v>
      </c>
      <c r="D51" s="115">
        <v>90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</row>
    <row r="52" spans="2:88" s="116" customFormat="1" ht="27.75">
      <c r="B52" s="117"/>
      <c r="C52" s="118"/>
      <c r="D52" s="115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</row>
    <row r="53" spans="2:88" s="116" customFormat="1" ht="27.75">
      <c r="B53" s="117" t="s">
        <v>397</v>
      </c>
      <c r="C53" s="118" t="s">
        <v>464</v>
      </c>
      <c r="D53" s="115">
        <v>50</v>
      </c>
      <c r="E53" s="114"/>
      <c r="F53" s="114"/>
      <c r="G53" s="114"/>
      <c r="H53" s="114"/>
      <c r="I53" s="114"/>
      <c r="J53" s="114"/>
      <c r="K53" s="114"/>
      <c r="L53" s="114">
        <v>50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</row>
    <row r="54" spans="2:88" s="116" customFormat="1" ht="27.75">
      <c r="B54" s="114" t="s">
        <v>397</v>
      </c>
      <c r="C54" s="114" t="s">
        <v>398</v>
      </c>
      <c r="D54" s="115">
        <v>100</v>
      </c>
      <c r="E54" s="114">
        <v>13.272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>
        <v>88.86</v>
      </c>
      <c r="S54" s="114"/>
      <c r="T54" s="114"/>
      <c r="U54" s="114"/>
      <c r="V54" s="114">
        <v>5.71</v>
      </c>
      <c r="W54" s="114"/>
      <c r="X54" s="114"/>
      <c r="Y54" s="114"/>
      <c r="Z54" s="114">
        <v>4.3</v>
      </c>
      <c r="AA54" s="114"/>
      <c r="AB54" s="114"/>
      <c r="AC54" s="114">
        <v>4.3</v>
      </c>
      <c r="AD54" s="114"/>
      <c r="AE54" s="114"/>
      <c r="AF54" s="114"/>
      <c r="AG54" s="114"/>
      <c r="AH54" s="114"/>
      <c r="AI54" s="114"/>
      <c r="AK54" s="305">
        <v>0.26</v>
      </c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</row>
    <row r="55" spans="2:88" s="116" customFormat="1" ht="27.75">
      <c r="B55" s="117" t="s">
        <v>250</v>
      </c>
      <c r="C55" s="114" t="s">
        <v>47</v>
      </c>
      <c r="D55" s="115">
        <v>200</v>
      </c>
      <c r="E55" s="114"/>
      <c r="F55" s="114"/>
      <c r="G55" s="114"/>
      <c r="H55" s="114"/>
      <c r="I55" s="114"/>
      <c r="J55" s="114"/>
      <c r="K55" s="114">
        <v>171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4">
        <v>30</v>
      </c>
      <c r="V55" s="114">
        <v>7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</row>
    <row r="56" spans="2:88" s="116" customFormat="1" ht="27.75">
      <c r="B56" s="117" t="s">
        <v>265</v>
      </c>
      <c r="C56" s="118" t="s">
        <v>266</v>
      </c>
      <c r="D56" s="115">
        <v>200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>
        <v>40</v>
      </c>
      <c r="O56" s="115"/>
      <c r="P56" s="114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>
        <v>20</v>
      </c>
      <c r="AE56" s="115"/>
      <c r="AF56" s="115"/>
      <c r="AG56" s="115"/>
      <c r="AH56" s="115"/>
      <c r="AI56" s="115"/>
      <c r="AK56" s="305"/>
      <c r="AL56" s="305"/>
      <c r="AM56" s="305">
        <v>0.2</v>
      </c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</row>
    <row r="57" spans="2:88" s="116" customFormat="1" ht="27.75">
      <c r="B57" s="117"/>
      <c r="C57" s="114" t="s">
        <v>39</v>
      </c>
      <c r="D57" s="115">
        <v>45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306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</row>
    <row r="58" spans="2:88" s="116" customFormat="1" ht="27.75">
      <c r="B58" s="117"/>
      <c r="C58" s="114" t="s">
        <v>31</v>
      </c>
      <c r="D58" s="115">
        <v>40</v>
      </c>
      <c r="E58" s="114">
        <v>40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</row>
    <row r="59" spans="2:88" s="116" customFormat="1" ht="27.75">
      <c r="B59" s="117"/>
      <c r="C59" s="114"/>
      <c r="D59" s="115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</row>
    <row r="60" spans="2:88" s="116" customFormat="1" ht="27.75">
      <c r="B60" s="117" t="s">
        <v>234</v>
      </c>
      <c r="C60" s="114" t="s">
        <v>48</v>
      </c>
      <c r="D60" s="115">
        <v>180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>
        <v>180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</row>
    <row r="61" spans="2:88" s="116" customFormat="1" ht="27.75">
      <c r="B61" s="117"/>
      <c r="C61" s="114" t="s">
        <v>31</v>
      </c>
      <c r="D61" s="115">
        <v>40</v>
      </c>
      <c r="E61" s="114">
        <v>40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</row>
    <row r="62" spans="2:88" s="116" customFormat="1" ht="27.75">
      <c r="B62" s="119"/>
      <c r="C62" s="114" t="s">
        <v>35</v>
      </c>
      <c r="D62" s="115">
        <v>15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>
        <v>140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</row>
    <row r="63" spans="2:88" ht="26.25">
      <c r="B63" s="110"/>
      <c r="C63" s="120" t="s">
        <v>138</v>
      </c>
      <c r="D63" s="121">
        <f>D51+D57</f>
        <v>135</v>
      </c>
      <c r="E63" s="121">
        <f t="shared" ref="E63:AI63" si="1">SUM(E37:E62)</f>
        <v>143.77199999999999</v>
      </c>
      <c r="F63" s="121">
        <f t="shared" si="1"/>
        <v>28</v>
      </c>
      <c r="G63" s="121">
        <f t="shared" si="1"/>
        <v>0</v>
      </c>
      <c r="H63" s="121">
        <f t="shared" si="1"/>
        <v>0</v>
      </c>
      <c r="I63" s="121">
        <f t="shared" si="1"/>
        <v>43.06</v>
      </c>
      <c r="J63" s="121">
        <f t="shared" si="1"/>
        <v>28</v>
      </c>
      <c r="K63" s="121">
        <f t="shared" si="1"/>
        <v>258.5</v>
      </c>
      <c r="L63" s="121">
        <f t="shared" si="1"/>
        <v>171.5</v>
      </c>
      <c r="M63" s="121">
        <f t="shared" si="1"/>
        <v>0</v>
      </c>
      <c r="N63" s="121">
        <f t="shared" si="1"/>
        <v>385</v>
      </c>
      <c r="O63" s="121">
        <f t="shared" si="1"/>
        <v>0</v>
      </c>
      <c r="P63" s="121">
        <f t="shared" si="1"/>
        <v>200</v>
      </c>
      <c r="Q63" s="121">
        <f t="shared" si="1"/>
        <v>0</v>
      </c>
      <c r="R63" s="121">
        <f t="shared" si="1"/>
        <v>88.86</v>
      </c>
      <c r="S63" s="121">
        <f t="shared" si="1"/>
        <v>0</v>
      </c>
      <c r="T63" s="121">
        <f t="shared" si="1"/>
        <v>0</v>
      </c>
      <c r="U63" s="121">
        <f t="shared" si="1"/>
        <v>210</v>
      </c>
      <c r="V63" s="121">
        <f t="shared" si="1"/>
        <v>41.71</v>
      </c>
      <c r="W63" s="121">
        <f t="shared" si="1"/>
        <v>156</v>
      </c>
      <c r="X63" s="121">
        <f t="shared" si="1"/>
        <v>16</v>
      </c>
      <c r="Y63" s="121">
        <f t="shared" si="1"/>
        <v>8</v>
      </c>
      <c r="Z63" s="121">
        <f t="shared" si="1"/>
        <v>15.7</v>
      </c>
      <c r="AA63" s="121">
        <f t="shared" si="1"/>
        <v>58</v>
      </c>
      <c r="AB63" s="121">
        <f t="shared" si="1"/>
        <v>0</v>
      </c>
      <c r="AC63" s="121">
        <f t="shared" si="1"/>
        <v>15.3</v>
      </c>
      <c r="AD63" s="121">
        <f t="shared" si="1"/>
        <v>81.400000000000006</v>
      </c>
      <c r="AE63" s="121">
        <f t="shared" si="1"/>
        <v>20</v>
      </c>
      <c r="AF63" s="121">
        <f t="shared" si="1"/>
        <v>0</v>
      </c>
      <c r="AG63" s="121">
        <f t="shared" si="1"/>
        <v>1</v>
      </c>
      <c r="AH63" s="121">
        <f t="shared" si="1"/>
        <v>0</v>
      </c>
      <c r="AI63" s="121">
        <f t="shared" si="1"/>
        <v>0</v>
      </c>
    </row>
    <row r="64" spans="2:88" ht="26.25">
      <c r="B64" s="105"/>
      <c r="C64" s="105"/>
      <c r="D64" s="105"/>
      <c r="E64" s="105"/>
      <c r="F64" s="105" t="s">
        <v>290</v>
      </c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8"/>
      <c r="AI64" s="108"/>
    </row>
    <row r="65" spans="2:88" ht="26.25">
      <c r="B65" s="111" t="s">
        <v>73</v>
      </c>
      <c r="C65" s="110" t="s">
        <v>74</v>
      </c>
      <c r="D65" s="110" t="s">
        <v>75</v>
      </c>
      <c r="E65" s="110"/>
      <c r="F65" s="110"/>
      <c r="G65" s="110" t="s">
        <v>76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</row>
    <row r="66" spans="2:88" ht="26.25">
      <c r="B66" s="111" t="s">
        <v>77</v>
      </c>
      <c r="C66" s="112" t="s">
        <v>78</v>
      </c>
      <c r="D66" s="110" t="s">
        <v>79</v>
      </c>
      <c r="E66" s="110" t="s">
        <v>80</v>
      </c>
      <c r="F66" s="110" t="s">
        <v>81</v>
      </c>
      <c r="G66" s="110" t="s">
        <v>82</v>
      </c>
      <c r="H66" s="110" t="s">
        <v>83</v>
      </c>
      <c r="I66" s="110" t="s">
        <v>84</v>
      </c>
      <c r="J66" s="110" t="s">
        <v>85</v>
      </c>
      <c r="K66" s="110" t="s">
        <v>86</v>
      </c>
      <c r="L66" s="110" t="s">
        <v>87</v>
      </c>
      <c r="M66" s="110" t="s">
        <v>88</v>
      </c>
      <c r="N66" s="110" t="s">
        <v>41</v>
      </c>
      <c r="O66" s="110" t="s">
        <v>89</v>
      </c>
      <c r="P66" s="110" t="s">
        <v>90</v>
      </c>
      <c r="Q66" s="110" t="s">
        <v>91</v>
      </c>
      <c r="R66" s="110" t="s">
        <v>92</v>
      </c>
      <c r="S66" s="110" t="s">
        <v>93</v>
      </c>
      <c r="T66" s="110" t="s">
        <v>94</v>
      </c>
      <c r="U66" s="110" t="s">
        <v>95</v>
      </c>
      <c r="V66" s="110" t="s">
        <v>96</v>
      </c>
      <c r="W66" s="110" t="s">
        <v>97</v>
      </c>
      <c r="X66" s="110" t="s">
        <v>98</v>
      </c>
      <c r="Y66" s="110" t="s">
        <v>99</v>
      </c>
      <c r="Z66" s="110" t="s">
        <v>100</v>
      </c>
      <c r="AA66" s="110" t="s">
        <v>101</v>
      </c>
      <c r="AB66" s="110" t="s">
        <v>102</v>
      </c>
      <c r="AC66" s="110" t="s">
        <v>103</v>
      </c>
      <c r="AD66" s="110" t="s">
        <v>104</v>
      </c>
      <c r="AE66" s="110" t="s">
        <v>136</v>
      </c>
      <c r="AF66" s="110" t="s">
        <v>105</v>
      </c>
      <c r="AG66" s="110" t="s">
        <v>106</v>
      </c>
      <c r="AH66" s="110" t="s">
        <v>107</v>
      </c>
      <c r="AI66" s="110" t="s">
        <v>108</v>
      </c>
    </row>
    <row r="67" spans="2:88" s="116" customFormat="1" ht="27.75">
      <c r="B67" s="114" t="s">
        <v>252</v>
      </c>
      <c r="C67" s="114" t="s">
        <v>253</v>
      </c>
      <c r="D67" s="115">
        <v>250</v>
      </c>
      <c r="E67" s="114"/>
      <c r="F67" s="114"/>
      <c r="G67" s="114"/>
      <c r="H67" s="114"/>
      <c r="I67" s="114">
        <v>59.13</v>
      </c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>
        <v>113.25</v>
      </c>
      <c r="V67" s="114">
        <v>6.25</v>
      </c>
      <c r="W67" s="114"/>
      <c r="X67" s="114"/>
      <c r="Y67" s="114"/>
      <c r="Z67" s="114"/>
      <c r="AA67" s="114"/>
      <c r="AB67" s="114"/>
      <c r="AC67" s="114"/>
      <c r="AD67" s="114">
        <v>6.25</v>
      </c>
      <c r="AE67" s="114"/>
      <c r="AF67" s="114"/>
      <c r="AG67" s="114"/>
      <c r="AH67" s="114"/>
      <c r="AI67" s="114"/>
      <c r="AK67" s="305">
        <v>1</v>
      </c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</row>
    <row r="68" spans="2:88" s="116" customFormat="1" ht="27.75">
      <c r="B68" s="117" t="s">
        <v>254</v>
      </c>
      <c r="C68" s="114" t="s">
        <v>2</v>
      </c>
      <c r="D68" s="115">
        <v>100</v>
      </c>
      <c r="E68" s="114"/>
      <c r="F68" s="114">
        <v>6</v>
      </c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>
        <v>25</v>
      </c>
      <c r="V68" s="114"/>
      <c r="W68" s="114"/>
      <c r="X68" s="114">
        <v>10</v>
      </c>
      <c r="Y68" s="114"/>
      <c r="Z68" s="114">
        <v>80</v>
      </c>
      <c r="AA68" s="114"/>
      <c r="AB68" s="114"/>
      <c r="AC68" s="114">
        <v>5</v>
      </c>
      <c r="AD68" s="114"/>
      <c r="AE68" s="114"/>
      <c r="AF68" s="114"/>
      <c r="AG68" s="114"/>
      <c r="AH68" s="114"/>
      <c r="AI68" s="114"/>
      <c r="AK68" s="305"/>
      <c r="AL68" s="308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</row>
    <row r="69" spans="2:88" s="116" customFormat="1" ht="27.75">
      <c r="B69" s="117" t="s">
        <v>255</v>
      </c>
      <c r="C69" s="118" t="s">
        <v>43</v>
      </c>
      <c r="D69" s="115">
        <v>200</v>
      </c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50</v>
      </c>
      <c r="V69" s="114"/>
      <c r="W69" s="114"/>
      <c r="X69" s="114"/>
      <c r="Y69" s="114"/>
      <c r="Z69" s="114"/>
      <c r="AA69" s="114"/>
      <c r="AB69" s="114"/>
      <c r="AC69" s="114"/>
      <c r="AD69" s="114">
        <v>15</v>
      </c>
      <c r="AE69" s="114"/>
      <c r="AF69" s="114"/>
      <c r="AG69" s="114"/>
      <c r="AH69" s="114">
        <v>8</v>
      </c>
      <c r="AI69" s="114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</row>
    <row r="70" spans="2:88" s="116" customFormat="1" ht="27.75">
      <c r="B70" s="117"/>
      <c r="C70" s="118" t="s">
        <v>31</v>
      </c>
      <c r="D70" s="115">
        <v>50</v>
      </c>
      <c r="E70" s="114">
        <v>50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</row>
    <row r="71" spans="2:88" s="116" customFormat="1" ht="27.75">
      <c r="B71" s="117" t="s">
        <v>246</v>
      </c>
      <c r="C71" s="118" t="s">
        <v>137</v>
      </c>
      <c r="D71" s="115">
        <v>15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>
        <v>15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</row>
    <row r="72" spans="2:88" s="116" customFormat="1" ht="27.75">
      <c r="B72" s="117"/>
      <c r="C72" s="118"/>
      <c r="D72" s="115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</row>
    <row r="73" spans="2:88" s="116" customFormat="1" ht="27.75">
      <c r="B73" s="117"/>
      <c r="C73" s="118" t="s">
        <v>4</v>
      </c>
      <c r="D73" s="115">
        <v>200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>
        <v>200</v>
      </c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</row>
    <row r="74" spans="2:88" s="116" customFormat="1" ht="27.75">
      <c r="B74" s="117"/>
      <c r="C74" s="118" t="s">
        <v>38</v>
      </c>
      <c r="D74" s="115">
        <v>30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>
        <v>30</v>
      </c>
      <c r="AF74" s="114"/>
      <c r="AG74" s="114"/>
      <c r="AH74" s="114"/>
      <c r="AI74" s="114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</row>
    <row r="75" spans="2:88" s="116" customFormat="1" ht="27.75">
      <c r="B75" s="117" t="s">
        <v>235</v>
      </c>
      <c r="C75" s="118" t="s">
        <v>41</v>
      </c>
      <c r="D75" s="115">
        <v>150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>
        <v>150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</row>
    <row r="76" spans="2:88" s="116" customFormat="1" ht="27.75">
      <c r="B76" s="117"/>
      <c r="C76" s="118"/>
      <c r="D76" s="115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</row>
    <row r="77" spans="2:88" s="116" customFormat="1" ht="27.75">
      <c r="B77" s="117" t="s">
        <v>458</v>
      </c>
      <c r="C77" s="114" t="s">
        <v>459</v>
      </c>
      <c r="D77" s="115">
        <v>100</v>
      </c>
      <c r="E77" s="114"/>
      <c r="F77" s="114"/>
      <c r="G77" s="114"/>
      <c r="H77" s="114"/>
      <c r="I77" s="114"/>
      <c r="J77" s="114"/>
      <c r="K77" s="114"/>
      <c r="L77" s="114">
        <v>66</v>
      </c>
      <c r="M77" s="114"/>
      <c r="N77" s="114">
        <v>27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>
        <v>5</v>
      </c>
      <c r="AD77" s="114">
        <v>3</v>
      </c>
      <c r="AE77" s="114"/>
      <c r="AF77" s="114"/>
      <c r="AG77" s="114"/>
      <c r="AH77" s="114"/>
      <c r="AI77" s="114"/>
      <c r="AK77" s="305">
        <v>0.3</v>
      </c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</row>
    <row r="78" spans="2:88" s="116" customFormat="1" ht="27.75">
      <c r="B78" s="117" t="s">
        <v>268</v>
      </c>
      <c r="C78" s="114" t="s">
        <v>376</v>
      </c>
      <c r="D78" s="115">
        <v>350</v>
      </c>
      <c r="E78" s="114"/>
      <c r="F78" s="114"/>
      <c r="G78" s="114"/>
      <c r="H78" s="114"/>
      <c r="I78" s="114"/>
      <c r="J78" s="114"/>
      <c r="K78" s="114">
        <v>157.5</v>
      </c>
      <c r="L78" s="114">
        <v>28</v>
      </c>
      <c r="M78" s="114"/>
      <c r="N78" s="114"/>
      <c r="O78" s="114"/>
      <c r="P78" s="114"/>
      <c r="Q78" s="114"/>
      <c r="R78" s="114"/>
      <c r="S78" s="114"/>
      <c r="T78" s="114"/>
      <c r="U78" s="114"/>
      <c r="V78" s="114">
        <v>3.5</v>
      </c>
      <c r="W78" s="114"/>
      <c r="X78" s="114"/>
      <c r="Y78" s="114"/>
      <c r="Z78" s="114"/>
      <c r="AA78" s="114"/>
      <c r="AB78" s="114"/>
      <c r="AC78" s="114">
        <v>3.5</v>
      </c>
      <c r="AD78" s="114"/>
      <c r="AE78" s="114"/>
      <c r="AF78" s="114"/>
      <c r="AG78" s="114"/>
      <c r="AH78" s="114"/>
      <c r="AI78" s="114"/>
      <c r="AK78" s="305">
        <v>1.4</v>
      </c>
      <c r="AL78" s="305"/>
      <c r="AM78" s="305"/>
      <c r="AN78" s="305">
        <v>0.01</v>
      </c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</row>
    <row r="79" spans="2:88" s="309" customFormat="1" ht="26.25">
      <c r="B79" s="284" t="s">
        <v>397</v>
      </c>
      <c r="C79" s="284" t="s">
        <v>443</v>
      </c>
      <c r="D79" s="285">
        <v>100</v>
      </c>
      <c r="E79" s="284">
        <v>6</v>
      </c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>
        <v>100</v>
      </c>
      <c r="S79" s="284"/>
      <c r="T79" s="284"/>
      <c r="U79" s="284"/>
      <c r="V79" s="284"/>
      <c r="W79" s="284"/>
      <c r="X79" s="284"/>
      <c r="Y79" s="284"/>
      <c r="Z79" s="284">
        <v>6</v>
      </c>
      <c r="AA79" s="284"/>
      <c r="AB79" s="284"/>
      <c r="AC79" s="284">
        <v>6</v>
      </c>
      <c r="AD79" s="284"/>
      <c r="AE79" s="284"/>
      <c r="AF79" s="284"/>
      <c r="AG79" s="284"/>
      <c r="AH79" s="284"/>
      <c r="AI79" s="284"/>
      <c r="AJ79" s="284"/>
      <c r="AK79" s="284">
        <v>0.8</v>
      </c>
      <c r="AL79" s="284"/>
      <c r="AM79" s="284"/>
      <c r="AN79" s="284"/>
      <c r="AO79" s="284"/>
    </row>
    <row r="80" spans="2:88" s="116" customFormat="1" ht="27.75">
      <c r="B80" s="117" t="s">
        <v>239</v>
      </c>
      <c r="C80" s="118" t="s">
        <v>369</v>
      </c>
      <c r="D80" s="115">
        <v>200</v>
      </c>
      <c r="E80" s="114"/>
      <c r="F80" s="114">
        <v>2.4</v>
      </c>
      <c r="G80" s="114"/>
      <c r="H80" s="114"/>
      <c r="I80" s="114"/>
      <c r="J80" s="114"/>
      <c r="K80" s="114"/>
      <c r="L80" s="114">
        <v>241.2</v>
      </c>
      <c r="M80" s="114">
        <v>4.8</v>
      </c>
      <c r="N80" s="114"/>
      <c r="O80" s="114"/>
      <c r="P80" s="114"/>
      <c r="Q80" s="114"/>
      <c r="R80" s="114"/>
      <c r="S80" s="114"/>
      <c r="T80" s="114"/>
      <c r="U80" s="114"/>
      <c r="V80" s="114">
        <v>7</v>
      </c>
      <c r="W80" s="114"/>
      <c r="X80" s="114"/>
      <c r="Y80" s="114"/>
      <c r="Z80" s="114"/>
      <c r="AA80" s="114"/>
      <c r="AB80" s="114"/>
      <c r="AC80" s="114"/>
      <c r="AD80" s="114">
        <v>6</v>
      </c>
      <c r="AE80" s="114"/>
      <c r="AF80" s="114"/>
      <c r="AG80" s="114"/>
      <c r="AH80" s="114"/>
      <c r="AI80" s="114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</row>
    <row r="81" spans="2:88" s="116" customFormat="1" ht="27.75">
      <c r="B81" s="117" t="s">
        <v>258</v>
      </c>
      <c r="C81" s="118" t="s">
        <v>259</v>
      </c>
      <c r="D81" s="115">
        <v>200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>
        <v>50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>
        <v>16</v>
      </c>
      <c r="AE81" s="114"/>
      <c r="AF81" s="114"/>
      <c r="AG81" s="114"/>
      <c r="AH81" s="114"/>
      <c r="AI81" s="114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</row>
    <row r="82" spans="2:88" s="116" customFormat="1" ht="27.75">
      <c r="B82" s="117"/>
      <c r="C82" s="118" t="s">
        <v>39</v>
      </c>
      <c r="D82" s="115">
        <v>70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</row>
    <row r="83" spans="2:88" s="116" customFormat="1" ht="27.75">
      <c r="B83" s="117"/>
      <c r="C83" s="118"/>
      <c r="D83" s="115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</row>
    <row r="84" spans="2:88" s="116" customFormat="1" ht="27.75">
      <c r="B84" s="114"/>
      <c r="C84" s="114"/>
      <c r="D84" s="115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</row>
    <row r="85" spans="2:88" s="116" customFormat="1" ht="27.75">
      <c r="B85" s="117" t="s">
        <v>228</v>
      </c>
      <c r="C85" s="114" t="s">
        <v>229</v>
      </c>
      <c r="D85" s="115">
        <v>100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>
        <v>100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K85" s="305">
        <v>0.4</v>
      </c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</row>
    <row r="86" spans="2:88" s="116" customFormat="1" ht="27.75">
      <c r="B86" s="117" t="s">
        <v>403</v>
      </c>
      <c r="C86" s="118" t="s">
        <v>402</v>
      </c>
      <c r="D86" s="115">
        <v>180</v>
      </c>
      <c r="E86" s="114"/>
      <c r="F86" s="114"/>
      <c r="G86" s="114"/>
      <c r="H86" s="114"/>
      <c r="I86" s="114"/>
      <c r="J86" s="114"/>
      <c r="K86" s="114">
        <v>216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>
        <v>6.84</v>
      </c>
      <c r="Y86" s="114"/>
      <c r="Z86" s="114"/>
      <c r="AA86" s="114"/>
      <c r="AB86" s="114"/>
      <c r="AC86" s="114">
        <v>2.34</v>
      </c>
      <c r="AD86" s="114"/>
      <c r="AE86" s="114"/>
      <c r="AF86" s="114"/>
      <c r="AG86" s="114"/>
      <c r="AH86" s="114"/>
      <c r="AI86" s="114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</row>
    <row r="87" spans="2:88" s="116" customFormat="1" ht="27.75">
      <c r="B87" s="117" t="s">
        <v>444</v>
      </c>
      <c r="C87" s="114" t="s">
        <v>445</v>
      </c>
      <c r="D87" s="115" t="s">
        <v>446</v>
      </c>
      <c r="E87" s="114"/>
      <c r="F87" s="114"/>
      <c r="G87" s="114"/>
      <c r="H87" s="114"/>
      <c r="I87" s="114"/>
      <c r="J87" s="114"/>
      <c r="K87" s="114"/>
      <c r="L87" s="114"/>
      <c r="M87" s="114"/>
      <c r="N87" s="114">
        <v>7</v>
      </c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>
        <v>13</v>
      </c>
      <c r="AE87" s="114"/>
      <c r="AF87" s="114"/>
      <c r="AG87" s="114">
        <v>1</v>
      </c>
      <c r="AH87" s="114"/>
      <c r="AI87" s="114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</row>
    <row r="88" spans="2:88" s="116" customFormat="1" ht="27.75">
      <c r="B88" s="117"/>
      <c r="C88" s="118" t="s">
        <v>39</v>
      </c>
      <c r="D88" s="115">
        <v>50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</row>
    <row r="89" spans="2:88" s="116" customFormat="1" ht="27.75">
      <c r="B89" s="117"/>
      <c r="C89" s="118" t="s">
        <v>31</v>
      </c>
      <c r="D89" s="115">
        <v>50</v>
      </c>
      <c r="E89" s="115">
        <v>50</v>
      </c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</row>
    <row r="90" spans="2:88" s="116" customFormat="1" ht="27.75">
      <c r="B90" s="117"/>
      <c r="C90" s="118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</row>
    <row r="91" spans="2:88" s="116" customFormat="1" ht="27.75">
      <c r="B91" s="117" t="s">
        <v>234</v>
      </c>
      <c r="C91" s="118" t="s">
        <v>48</v>
      </c>
      <c r="D91" s="115">
        <v>180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>
        <v>180</v>
      </c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</row>
    <row r="92" spans="2:88" s="116" customFormat="1" ht="27.75">
      <c r="B92" s="117"/>
      <c r="C92" s="118" t="s">
        <v>31</v>
      </c>
      <c r="D92" s="115">
        <v>30</v>
      </c>
      <c r="E92" s="114">
        <v>30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</row>
    <row r="93" spans="2:88" s="116" customFormat="1" ht="27.75">
      <c r="B93" s="117"/>
      <c r="C93" s="118" t="s">
        <v>35</v>
      </c>
      <c r="D93" s="115">
        <v>10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</row>
    <row r="94" spans="2:88" ht="26.25">
      <c r="B94" s="110"/>
      <c r="C94" s="120" t="s">
        <v>138</v>
      </c>
      <c r="D94" s="121">
        <f>D82+D88</f>
        <v>120</v>
      </c>
      <c r="E94" s="121">
        <f t="shared" ref="E94:AI94" si="2">SUM(E67:E93)</f>
        <v>136</v>
      </c>
      <c r="F94" s="121">
        <f t="shared" si="2"/>
        <v>8.4</v>
      </c>
      <c r="G94" s="121">
        <f t="shared" si="2"/>
        <v>0</v>
      </c>
      <c r="H94" s="121">
        <f t="shared" si="2"/>
        <v>0</v>
      </c>
      <c r="I94" s="121">
        <f t="shared" si="2"/>
        <v>59.13</v>
      </c>
      <c r="J94" s="121">
        <f t="shared" si="2"/>
        <v>0</v>
      </c>
      <c r="K94" s="121">
        <f t="shared" si="2"/>
        <v>373.5</v>
      </c>
      <c r="L94" s="121">
        <f t="shared" si="2"/>
        <v>335.2</v>
      </c>
      <c r="M94" s="121">
        <f t="shared" si="2"/>
        <v>4.8</v>
      </c>
      <c r="N94" s="121">
        <f t="shared" si="2"/>
        <v>184</v>
      </c>
      <c r="O94" s="121">
        <f t="shared" si="2"/>
        <v>50</v>
      </c>
      <c r="P94" s="121">
        <f t="shared" si="2"/>
        <v>200</v>
      </c>
      <c r="Q94" s="121">
        <f t="shared" si="2"/>
        <v>0</v>
      </c>
      <c r="R94" s="121">
        <f t="shared" si="2"/>
        <v>100</v>
      </c>
      <c r="S94" s="121">
        <f t="shared" si="2"/>
        <v>100</v>
      </c>
      <c r="T94" s="121">
        <f t="shared" si="2"/>
        <v>0</v>
      </c>
      <c r="U94" s="121">
        <f t="shared" si="2"/>
        <v>368.25</v>
      </c>
      <c r="V94" s="121">
        <f t="shared" si="2"/>
        <v>31.75</v>
      </c>
      <c r="W94" s="121">
        <f t="shared" si="2"/>
        <v>0</v>
      </c>
      <c r="X94" s="121">
        <f t="shared" si="2"/>
        <v>16.84</v>
      </c>
      <c r="Y94" s="121">
        <f t="shared" si="2"/>
        <v>0</v>
      </c>
      <c r="Z94" s="121">
        <f t="shared" si="2"/>
        <v>86</v>
      </c>
      <c r="AA94" s="121">
        <f t="shared" si="2"/>
        <v>0</v>
      </c>
      <c r="AB94" s="121">
        <f t="shared" si="2"/>
        <v>0</v>
      </c>
      <c r="AC94" s="121">
        <f t="shared" si="2"/>
        <v>21.84</v>
      </c>
      <c r="AD94" s="121">
        <f t="shared" si="2"/>
        <v>59.25</v>
      </c>
      <c r="AE94" s="121">
        <f t="shared" si="2"/>
        <v>30</v>
      </c>
      <c r="AF94" s="121">
        <f t="shared" si="2"/>
        <v>0</v>
      </c>
      <c r="AG94" s="121">
        <f t="shared" si="2"/>
        <v>1</v>
      </c>
      <c r="AH94" s="121">
        <f t="shared" si="2"/>
        <v>8</v>
      </c>
      <c r="AI94" s="121">
        <f t="shared" si="2"/>
        <v>0</v>
      </c>
    </row>
    <row r="95" spans="2:88" ht="26.25">
      <c r="B95" s="105"/>
      <c r="C95" s="105"/>
      <c r="D95" s="105"/>
      <c r="E95" s="105"/>
      <c r="F95" s="105" t="s">
        <v>291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8"/>
      <c r="AI95" s="108"/>
    </row>
    <row r="96" spans="2:88" ht="26.25">
      <c r="B96" s="111" t="s">
        <v>73</v>
      </c>
      <c r="C96" s="110" t="s">
        <v>74</v>
      </c>
      <c r="D96" s="110" t="s">
        <v>75</v>
      </c>
      <c r="E96" s="110"/>
      <c r="F96" s="110"/>
      <c r="G96" s="110" t="s">
        <v>76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</row>
    <row r="97" spans="2:88" ht="26.25">
      <c r="B97" s="111" t="s">
        <v>77</v>
      </c>
      <c r="C97" s="112" t="s">
        <v>78</v>
      </c>
      <c r="D97" s="110" t="s">
        <v>79</v>
      </c>
      <c r="E97" s="110" t="s">
        <v>80</v>
      </c>
      <c r="F97" s="110" t="s">
        <v>81</v>
      </c>
      <c r="G97" s="110" t="s">
        <v>82</v>
      </c>
      <c r="H97" s="110" t="s">
        <v>83</v>
      </c>
      <c r="I97" s="110" t="s">
        <v>84</v>
      </c>
      <c r="J97" s="110" t="s">
        <v>85</v>
      </c>
      <c r="K97" s="110" t="s">
        <v>86</v>
      </c>
      <c r="L97" s="110" t="s">
        <v>87</v>
      </c>
      <c r="M97" s="110" t="s">
        <v>88</v>
      </c>
      <c r="N97" s="110" t="s">
        <v>41</v>
      </c>
      <c r="O97" s="110" t="s">
        <v>89</v>
      </c>
      <c r="P97" s="110" t="s">
        <v>90</v>
      </c>
      <c r="Q97" s="110" t="s">
        <v>91</v>
      </c>
      <c r="R97" s="110" t="s">
        <v>92</v>
      </c>
      <c r="S97" s="110" t="s">
        <v>93</v>
      </c>
      <c r="T97" s="110" t="s">
        <v>94</v>
      </c>
      <c r="U97" s="110" t="s">
        <v>95</v>
      </c>
      <c r="V97" s="110" t="s">
        <v>96</v>
      </c>
      <c r="W97" s="110" t="s">
        <v>97</v>
      </c>
      <c r="X97" s="110" t="s">
        <v>98</v>
      </c>
      <c r="Y97" s="110" t="s">
        <v>99</v>
      </c>
      <c r="Z97" s="110" t="s">
        <v>100</v>
      </c>
      <c r="AA97" s="110" t="s">
        <v>101</v>
      </c>
      <c r="AB97" s="110" t="s">
        <v>102</v>
      </c>
      <c r="AC97" s="110" t="s">
        <v>103</v>
      </c>
      <c r="AD97" s="110" t="s">
        <v>104</v>
      </c>
      <c r="AE97" s="110" t="s">
        <v>136</v>
      </c>
      <c r="AF97" s="110" t="s">
        <v>105</v>
      </c>
      <c r="AG97" s="110" t="s">
        <v>106</v>
      </c>
      <c r="AH97" s="110" t="s">
        <v>107</v>
      </c>
      <c r="AI97" s="110" t="s">
        <v>108</v>
      </c>
    </row>
    <row r="98" spans="2:88" s="116" customFormat="1" ht="27.75">
      <c r="B98" s="117" t="s">
        <v>244</v>
      </c>
      <c r="C98" s="114" t="s">
        <v>219</v>
      </c>
      <c r="D98" s="115">
        <v>200</v>
      </c>
      <c r="E98" s="114">
        <v>6</v>
      </c>
      <c r="F98" s="114"/>
      <c r="G98" s="114"/>
      <c r="H98" s="114"/>
      <c r="I98" s="114">
        <v>14</v>
      </c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>
        <v>180</v>
      </c>
      <c r="X98" s="114">
        <v>7</v>
      </c>
      <c r="Y98" s="114"/>
      <c r="Z98" s="114">
        <v>5.4</v>
      </c>
      <c r="AA98" s="114"/>
      <c r="AB98" s="114"/>
      <c r="AC98" s="114">
        <v>6</v>
      </c>
      <c r="AD98" s="114">
        <v>20</v>
      </c>
      <c r="AE98" s="114"/>
      <c r="AF98" s="114"/>
      <c r="AG98" s="114"/>
      <c r="AH98" s="114"/>
      <c r="AI98" s="114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</row>
    <row r="99" spans="2:88" s="116" customFormat="1" ht="27.75">
      <c r="B99" s="117" t="s">
        <v>245</v>
      </c>
      <c r="C99" s="114" t="s">
        <v>3</v>
      </c>
      <c r="D99" s="115">
        <v>200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>
        <v>10</v>
      </c>
      <c r="AE99" s="114"/>
      <c r="AF99" s="114"/>
      <c r="AG99" s="114">
        <v>1</v>
      </c>
      <c r="AH99" s="114"/>
      <c r="AI99" s="114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</row>
    <row r="100" spans="2:88" s="116" customFormat="1" ht="27.75">
      <c r="B100" s="117"/>
      <c r="C100" s="118" t="s">
        <v>31</v>
      </c>
      <c r="D100" s="115">
        <v>40</v>
      </c>
      <c r="E100" s="114">
        <v>40</v>
      </c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</row>
    <row r="101" spans="2:88" s="116" customFormat="1" ht="27.75">
      <c r="B101" s="117"/>
      <c r="C101" s="118"/>
      <c r="D101" s="115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</row>
    <row r="102" spans="2:88" s="116" customFormat="1" ht="27.75">
      <c r="B102" s="117"/>
      <c r="C102" s="114" t="s">
        <v>484</v>
      </c>
      <c r="D102" s="115">
        <v>200</v>
      </c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4">
        <v>200</v>
      </c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307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</row>
    <row r="103" spans="2:88" s="116" customFormat="1" ht="27.75">
      <c r="B103" s="117"/>
      <c r="C103" s="114" t="s">
        <v>38</v>
      </c>
      <c r="D103" s="115">
        <v>25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>
        <v>25</v>
      </c>
      <c r="AF103" s="114"/>
      <c r="AG103" s="114"/>
      <c r="AH103" s="114"/>
      <c r="AI103" s="306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</row>
    <row r="104" spans="2:88" s="116" customFormat="1" ht="27.75">
      <c r="B104" s="117" t="s">
        <v>235</v>
      </c>
      <c r="C104" s="118" t="s">
        <v>41</v>
      </c>
      <c r="D104" s="115">
        <v>100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114">
        <v>100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</row>
    <row r="105" spans="2:88" s="116" customFormat="1" ht="27.75">
      <c r="B105" s="117"/>
      <c r="C105" s="118"/>
      <c r="D105" s="115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5"/>
      <c r="AI105" s="11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</row>
    <row r="106" spans="2:88" s="116" customFormat="1" ht="27.75">
      <c r="B106" s="117" t="s">
        <v>460</v>
      </c>
      <c r="C106" s="118" t="s">
        <v>461</v>
      </c>
      <c r="D106" s="115">
        <v>100</v>
      </c>
      <c r="E106" s="114"/>
      <c r="F106" s="114"/>
      <c r="G106" s="114"/>
      <c r="H106" s="114"/>
      <c r="I106" s="114"/>
      <c r="J106" s="114"/>
      <c r="K106" s="114"/>
      <c r="L106" s="114">
        <v>90</v>
      </c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>
        <v>11.11</v>
      </c>
      <c r="AD106" s="114"/>
      <c r="AE106" s="114"/>
      <c r="AF106" s="114"/>
      <c r="AG106" s="114"/>
      <c r="AH106" s="114"/>
      <c r="AI106" s="114"/>
      <c r="AK106" s="305">
        <v>0.56000000000000005</v>
      </c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</row>
    <row r="107" spans="2:88" s="116" customFormat="1" ht="27.75">
      <c r="B107" s="117" t="s">
        <v>260</v>
      </c>
      <c r="C107" s="114" t="s">
        <v>504</v>
      </c>
      <c r="D107" s="115">
        <v>350</v>
      </c>
      <c r="E107" s="114"/>
      <c r="F107" s="114"/>
      <c r="G107" s="114"/>
      <c r="H107" s="114"/>
      <c r="I107" s="114"/>
      <c r="J107" s="114"/>
      <c r="K107" s="114">
        <v>42</v>
      </c>
      <c r="L107" s="114">
        <v>126</v>
      </c>
      <c r="M107" s="114">
        <v>2.8</v>
      </c>
      <c r="N107" s="114"/>
      <c r="O107" s="114"/>
      <c r="P107" s="114"/>
      <c r="Q107" s="114"/>
      <c r="R107" s="114"/>
      <c r="S107" s="114"/>
      <c r="T107" s="114"/>
      <c r="U107" s="114"/>
      <c r="V107" s="114">
        <v>7</v>
      </c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</row>
    <row r="108" spans="2:88" s="116" customFormat="1" ht="27.75">
      <c r="B108" s="117"/>
      <c r="C108" s="114" t="s">
        <v>249</v>
      </c>
      <c r="D108" s="115">
        <v>7</v>
      </c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>
        <v>7</v>
      </c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5"/>
      <c r="AI108" s="11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</row>
    <row r="109" spans="2:88" s="116" customFormat="1" ht="27.75">
      <c r="B109" s="117" t="s">
        <v>373</v>
      </c>
      <c r="C109" s="114" t="s">
        <v>374</v>
      </c>
      <c r="D109" s="115">
        <v>100</v>
      </c>
      <c r="E109" s="114"/>
      <c r="F109" s="114">
        <v>6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>
        <v>119</v>
      </c>
      <c r="AB109" s="114"/>
      <c r="AC109" s="114">
        <v>6</v>
      </c>
      <c r="AD109" s="114"/>
      <c r="AE109" s="114"/>
      <c r="AF109" s="114"/>
      <c r="AG109" s="114"/>
      <c r="AH109" s="114"/>
      <c r="AI109" s="114"/>
      <c r="AK109" s="305">
        <v>0.4</v>
      </c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</row>
    <row r="110" spans="2:88" s="116" customFormat="1" ht="27.75">
      <c r="B110" s="117" t="s">
        <v>250</v>
      </c>
      <c r="C110" s="114" t="s">
        <v>47</v>
      </c>
      <c r="D110" s="115">
        <v>200</v>
      </c>
      <c r="E110" s="114"/>
      <c r="F110" s="114"/>
      <c r="G110" s="114"/>
      <c r="H110" s="114"/>
      <c r="I110" s="114"/>
      <c r="J110" s="114"/>
      <c r="K110" s="114">
        <v>171</v>
      </c>
      <c r="L110" s="114"/>
      <c r="M110" s="114"/>
      <c r="N110" s="114"/>
      <c r="O110" s="114"/>
      <c r="P110" s="114"/>
      <c r="Q110" s="114"/>
      <c r="R110" s="114"/>
      <c r="S110" s="114"/>
      <c r="T110" s="114"/>
      <c r="U110" s="114">
        <v>30</v>
      </c>
      <c r="V110" s="114">
        <v>7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K110" s="305">
        <v>1</v>
      </c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</row>
    <row r="111" spans="2:88" s="116" customFormat="1" ht="27.75">
      <c r="B111" s="117" t="s">
        <v>242</v>
      </c>
      <c r="C111" s="114" t="s">
        <v>243</v>
      </c>
      <c r="D111" s="115">
        <v>200</v>
      </c>
      <c r="E111" s="114"/>
      <c r="F111" s="114"/>
      <c r="G111" s="114">
        <v>10</v>
      </c>
      <c r="H111" s="114"/>
      <c r="I111" s="114"/>
      <c r="J111" s="114"/>
      <c r="K111" s="114"/>
      <c r="L111" s="114"/>
      <c r="M111" s="114"/>
      <c r="N111" s="114"/>
      <c r="O111" s="114"/>
      <c r="P111" s="114">
        <v>60</v>
      </c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>
        <v>16</v>
      </c>
      <c r="AE111" s="114"/>
      <c r="AF111" s="114"/>
      <c r="AG111" s="114"/>
      <c r="AH111" s="114"/>
      <c r="AI111" s="114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</row>
    <row r="112" spans="2:88" s="116" customFormat="1" ht="27.75">
      <c r="B112" s="117"/>
      <c r="C112" s="118" t="s">
        <v>39</v>
      </c>
      <c r="D112" s="115">
        <v>90</v>
      </c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</row>
    <row r="113" spans="2:88" s="116" customFormat="1" ht="27.75">
      <c r="B113" s="117"/>
      <c r="C113" s="118"/>
      <c r="D113" s="115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</row>
    <row r="114" spans="2:88" s="116" customFormat="1" ht="27.75">
      <c r="B114" s="117"/>
      <c r="C114" s="118"/>
      <c r="D114" s="115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</row>
    <row r="115" spans="2:88" s="116" customFormat="1" ht="27.75">
      <c r="B115" s="117" t="s">
        <v>262</v>
      </c>
      <c r="C115" s="114" t="s">
        <v>263</v>
      </c>
      <c r="D115" s="115">
        <v>100</v>
      </c>
      <c r="E115" s="114">
        <v>20</v>
      </c>
      <c r="F115" s="114"/>
      <c r="G115" s="114"/>
      <c r="H115" s="114"/>
      <c r="I115" s="114"/>
      <c r="J115" s="114"/>
      <c r="K115" s="114"/>
      <c r="L115" s="114">
        <v>42.86</v>
      </c>
      <c r="M115" s="114"/>
      <c r="N115" s="114"/>
      <c r="O115" s="114"/>
      <c r="P115" s="114"/>
      <c r="Q115" s="114">
        <v>54.29</v>
      </c>
      <c r="R115" s="114"/>
      <c r="S115" s="114"/>
      <c r="T115" s="114"/>
      <c r="U115" s="114"/>
      <c r="V115" s="114"/>
      <c r="W115" s="114"/>
      <c r="X115" s="114"/>
      <c r="Y115" s="114"/>
      <c r="Z115" s="114">
        <v>7.14</v>
      </c>
      <c r="AA115" s="114"/>
      <c r="AB115" s="114"/>
      <c r="AC115" s="114">
        <v>11.43</v>
      </c>
      <c r="AD115" s="114"/>
      <c r="AE115" s="114"/>
      <c r="AF115" s="114"/>
      <c r="AG115" s="114"/>
      <c r="AH115" s="114"/>
      <c r="AI115" s="114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</row>
    <row r="116" spans="2:88" s="116" customFormat="1" ht="27.75">
      <c r="B116" s="117" t="s">
        <v>264</v>
      </c>
      <c r="C116" s="118" t="s">
        <v>12</v>
      </c>
      <c r="D116" s="115">
        <v>200</v>
      </c>
      <c r="E116" s="114"/>
      <c r="F116" s="114"/>
      <c r="G116" s="114"/>
      <c r="H116" s="114">
        <v>67.900000000000006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>
        <v>7</v>
      </c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</row>
    <row r="117" spans="2:88" s="116" customFormat="1" ht="27.75">
      <c r="B117" s="117" t="s">
        <v>265</v>
      </c>
      <c r="C117" s="114" t="s">
        <v>266</v>
      </c>
      <c r="D117" s="115">
        <v>200</v>
      </c>
      <c r="E117" s="115"/>
      <c r="F117" s="115"/>
      <c r="G117" s="115"/>
      <c r="H117" s="115"/>
      <c r="I117" s="115"/>
      <c r="J117" s="115"/>
      <c r="K117" s="115"/>
      <c r="L117" s="115"/>
      <c r="M117" s="115"/>
      <c r="N117" s="115">
        <v>40</v>
      </c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>
        <v>20</v>
      </c>
      <c r="AE117" s="115"/>
      <c r="AF117" s="115"/>
      <c r="AG117" s="115"/>
      <c r="AH117" s="115"/>
      <c r="AI117" s="11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</row>
    <row r="118" spans="2:88" s="116" customFormat="1" ht="27.75">
      <c r="B118" s="117"/>
      <c r="C118" s="118" t="s">
        <v>39</v>
      </c>
      <c r="D118" s="115">
        <v>45</v>
      </c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</row>
    <row r="119" spans="2:88" s="116" customFormat="1" ht="27.75">
      <c r="B119" s="117"/>
      <c r="C119" s="118" t="s">
        <v>31</v>
      </c>
      <c r="D119" s="115">
        <v>40</v>
      </c>
      <c r="E119" s="115">
        <v>40</v>
      </c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</row>
    <row r="120" spans="2:88" s="116" customFormat="1" ht="27.75">
      <c r="B120" s="117"/>
      <c r="C120" s="118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</row>
    <row r="121" spans="2:88" s="116" customFormat="1" ht="27.75">
      <c r="B121" s="117" t="s">
        <v>234</v>
      </c>
      <c r="C121" s="118" t="s">
        <v>48</v>
      </c>
      <c r="D121" s="115">
        <v>180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>
        <v>180</v>
      </c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</row>
    <row r="122" spans="2:88" s="116" customFormat="1" ht="27.75">
      <c r="B122" s="117"/>
      <c r="C122" s="118" t="s">
        <v>31</v>
      </c>
      <c r="D122" s="115">
        <v>40</v>
      </c>
      <c r="E122" s="114">
        <v>40</v>
      </c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</row>
    <row r="123" spans="2:88" s="116" customFormat="1" ht="27.75">
      <c r="B123" s="117"/>
      <c r="C123" s="118" t="s">
        <v>35</v>
      </c>
      <c r="D123" s="115">
        <v>15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</row>
    <row r="124" spans="2:88" ht="26.25">
      <c r="B124" s="110"/>
      <c r="C124" s="120" t="s">
        <v>138</v>
      </c>
      <c r="D124" s="121">
        <f>D112+D118</f>
        <v>135</v>
      </c>
      <c r="E124" s="121">
        <f t="shared" ref="E124:AI124" si="3">SUM(E98:E123)</f>
        <v>146</v>
      </c>
      <c r="F124" s="121">
        <f t="shared" si="3"/>
        <v>6</v>
      </c>
      <c r="G124" s="121">
        <f t="shared" si="3"/>
        <v>10</v>
      </c>
      <c r="H124" s="121">
        <f t="shared" si="3"/>
        <v>67.900000000000006</v>
      </c>
      <c r="I124" s="121">
        <f t="shared" si="3"/>
        <v>14</v>
      </c>
      <c r="J124" s="121">
        <f t="shared" si="3"/>
        <v>0</v>
      </c>
      <c r="K124" s="121">
        <f t="shared" si="3"/>
        <v>213</v>
      </c>
      <c r="L124" s="121">
        <f t="shared" si="3"/>
        <v>258.86</v>
      </c>
      <c r="M124" s="121">
        <f t="shared" si="3"/>
        <v>2.8</v>
      </c>
      <c r="N124" s="121">
        <f t="shared" si="3"/>
        <v>140</v>
      </c>
      <c r="O124" s="121">
        <f t="shared" si="3"/>
        <v>0</v>
      </c>
      <c r="P124" s="121">
        <f t="shared" si="3"/>
        <v>60</v>
      </c>
      <c r="Q124" s="121">
        <f t="shared" si="3"/>
        <v>54.29</v>
      </c>
      <c r="R124" s="121">
        <f t="shared" si="3"/>
        <v>0</v>
      </c>
      <c r="S124" s="121">
        <f t="shared" si="3"/>
        <v>0</v>
      </c>
      <c r="T124" s="121">
        <f t="shared" si="3"/>
        <v>0</v>
      </c>
      <c r="U124" s="121">
        <f t="shared" si="3"/>
        <v>410</v>
      </c>
      <c r="V124" s="121">
        <f t="shared" si="3"/>
        <v>21</v>
      </c>
      <c r="W124" s="121">
        <f t="shared" si="3"/>
        <v>180</v>
      </c>
      <c r="X124" s="121">
        <f t="shared" si="3"/>
        <v>14</v>
      </c>
      <c r="Y124" s="121">
        <f t="shared" si="3"/>
        <v>0</v>
      </c>
      <c r="Z124" s="121">
        <f t="shared" si="3"/>
        <v>12.54</v>
      </c>
      <c r="AA124" s="121">
        <f t="shared" si="3"/>
        <v>119</v>
      </c>
      <c r="AB124" s="121">
        <f t="shared" si="3"/>
        <v>0</v>
      </c>
      <c r="AC124" s="121">
        <f t="shared" si="3"/>
        <v>34.54</v>
      </c>
      <c r="AD124" s="121">
        <f t="shared" si="3"/>
        <v>66</v>
      </c>
      <c r="AE124" s="121">
        <f t="shared" si="3"/>
        <v>25</v>
      </c>
      <c r="AF124" s="121">
        <f t="shared" si="3"/>
        <v>0</v>
      </c>
      <c r="AG124" s="121">
        <f t="shared" si="3"/>
        <v>1</v>
      </c>
      <c r="AH124" s="121">
        <f t="shared" si="3"/>
        <v>0</v>
      </c>
      <c r="AI124" s="121">
        <f t="shared" si="3"/>
        <v>0</v>
      </c>
    </row>
    <row r="125" spans="2:88" ht="26.25">
      <c r="B125" s="105"/>
      <c r="C125" s="105"/>
      <c r="D125" s="105"/>
      <c r="E125" s="105"/>
      <c r="F125" s="105" t="s">
        <v>292</v>
      </c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8"/>
      <c r="AI125" s="108"/>
    </row>
    <row r="126" spans="2:88" ht="26.25">
      <c r="B126" s="111" t="s">
        <v>73</v>
      </c>
      <c r="C126" s="110" t="s">
        <v>74</v>
      </c>
      <c r="D126" s="110" t="s">
        <v>75</v>
      </c>
      <c r="E126" s="110"/>
      <c r="F126" s="110"/>
      <c r="G126" s="110" t="s">
        <v>76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</row>
    <row r="127" spans="2:88" ht="26.25">
      <c r="B127" s="111" t="s">
        <v>77</v>
      </c>
      <c r="C127" s="112" t="s">
        <v>78</v>
      </c>
      <c r="D127" s="110" t="s">
        <v>79</v>
      </c>
      <c r="E127" s="110" t="s">
        <v>80</v>
      </c>
      <c r="F127" s="110" t="s">
        <v>81</v>
      </c>
      <c r="G127" s="110" t="s">
        <v>82</v>
      </c>
      <c r="H127" s="110" t="s">
        <v>83</v>
      </c>
      <c r="I127" s="110" t="s">
        <v>84</v>
      </c>
      <c r="J127" s="110" t="s">
        <v>85</v>
      </c>
      <c r="K127" s="110" t="s">
        <v>86</v>
      </c>
      <c r="L127" s="110" t="s">
        <v>87</v>
      </c>
      <c r="M127" s="110" t="s">
        <v>88</v>
      </c>
      <c r="N127" s="110" t="s">
        <v>41</v>
      </c>
      <c r="O127" s="110" t="s">
        <v>89</v>
      </c>
      <c r="P127" s="110" t="s">
        <v>90</v>
      </c>
      <c r="Q127" s="110" t="s">
        <v>91</v>
      </c>
      <c r="R127" s="110" t="s">
        <v>92</v>
      </c>
      <c r="S127" s="110" t="s">
        <v>93</v>
      </c>
      <c r="T127" s="110" t="s">
        <v>94</v>
      </c>
      <c r="U127" s="110" t="s">
        <v>95</v>
      </c>
      <c r="V127" s="110" t="s">
        <v>96</v>
      </c>
      <c r="W127" s="110" t="s">
        <v>97</v>
      </c>
      <c r="X127" s="110" t="s">
        <v>98</v>
      </c>
      <c r="Y127" s="110" t="s">
        <v>99</v>
      </c>
      <c r="Z127" s="110" t="s">
        <v>100</v>
      </c>
      <c r="AA127" s="110" t="s">
        <v>101</v>
      </c>
      <c r="AB127" s="110" t="s">
        <v>102</v>
      </c>
      <c r="AC127" s="110" t="s">
        <v>103</v>
      </c>
      <c r="AD127" s="110" t="s">
        <v>104</v>
      </c>
      <c r="AE127" s="110" t="s">
        <v>136</v>
      </c>
      <c r="AF127" s="110" t="s">
        <v>105</v>
      </c>
      <c r="AG127" s="110" t="s">
        <v>106</v>
      </c>
      <c r="AH127" s="110" t="s">
        <v>107</v>
      </c>
      <c r="AI127" s="110" t="s">
        <v>108</v>
      </c>
    </row>
    <row r="128" spans="2:88" s="116" customFormat="1" ht="27.75">
      <c r="B128" s="117" t="s">
        <v>252</v>
      </c>
      <c r="C128" s="114" t="s">
        <v>267</v>
      </c>
      <c r="D128" s="115">
        <v>200</v>
      </c>
      <c r="E128" s="114"/>
      <c r="F128" s="114"/>
      <c r="G128" s="114"/>
      <c r="H128" s="114"/>
      <c r="I128" s="114">
        <v>42</v>
      </c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>
        <v>93.1</v>
      </c>
      <c r="V128" s="114">
        <v>5</v>
      </c>
      <c r="W128" s="114"/>
      <c r="X128" s="114"/>
      <c r="Y128" s="114"/>
      <c r="Z128" s="114"/>
      <c r="AA128" s="114"/>
      <c r="AB128" s="114"/>
      <c r="AC128" s="114"/>
      <c r="AD128" s="114">
        <v>5</v>
      </c>
      <c r="AE128" s="114"/>
      <c r="AF128" s="114"/>
      <c r="AG128" s="114"/>
      <c r="AH128" s="114"/>
      <c r="AI128" s="114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</row>
    <row r="129" spans="2:88" s="116" customFormat="1" ht="27.75">
      <c r="B129" s="117" t="s">
        <v>240</v>
      </c>
      <c r="C129" s="114" t="s">
        <v>42</v>
      </c>
      <c r="D129" s="115">
        <v>100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>
        <v>28.54</v>
      </c>
      <c r="V129" s="114"/>
      <c r="W129" s="114"/>
      <c r="X129" s="114"/>
      <c r="Y129" s="114"/>
      <c r="Z129" s="114">
        <v>76.2</v>
      </c>
      <c r="AA129" s="114"/>
      <c r="AB129" s="114"/>
      <c r="AC129" s="114">
        <v>5.62</v>
      </c>
      <c r="AD129" s="114"/>
      <c r="AE129" s="114"/>
      <c r="AF129" s="114"/>
      <c r="AG129" s="114"/>
      <c r="AH129" s="114"/>
      <c r="AI129" s="114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</row>
    <row r="130" spans="2:88" s="116" customFormat="1" ht="27.75">
      <c r="B130" s="117" t="s">
        <v>255</v>
      </c>
      <c r="C130" s="114" t="s">
        <v>43</v>
      </c>
      <c r="D130" s="115">
        <v>200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>
        <v>50</v>
      </c>
      <c r="V130" s="114"/>
      <c r="W130" s="114"/>
      <c r="X130" s="114"/>
      <c r="Y130" s="114"/>
      <c r="Z130" s="114"/>
      <c r="AA130" s="114"/>
      <c r="AB130" s="114"/>
      <c r="AC130" s="114"/>
      <c r="AD130" s="114">
        <v>15</v>
      </c>
      <c r="AE130" s="114"/>
      <c r="AF130" s="114"/>
      <c r="AG130" s="114"/>
      <c r="AH130" s="114">
        <v>8</v>
      </c>
      <c r="AI130" s="114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</row>
    <row r="131" spans="2:88" s="116" customFormat="1" ht="27.75">
      <c r="B131" s="117"/>
      <c r="C131" s="118" t="s">
        <v>31</v>
      </c>
      <c r="D131" s="115">
        <v>50</v>
      </c>
      <c r="E131" s="114">
        <v>50</v>
      </c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</row>
    <row r="132" spans="2:88" s="116" customFormat="1" ht="27.75">
      <c r="B132" s="117" t="s">
        <v>246</v>
      </c>
      <c r="C132" s="118" t="s">
        <v>137</v>
      </c>
      <c r="D132" s="115">
        <v>15</v>
      </c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>
        <v>15</v>
      </c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</row>
    <row r="133" spans="2:88" s="116" customFormat="1" ht="27.75">
      <c r="B133" s="117"/>
      <c r="C133" s="118"/>
      <c r="D133" s="115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</row>
    <row r="134" spans="2:88" s="116" customFormat="1" ht="27.75">
      <c r="B134" s="117" t="s">
        <v>234</v>
      </c>
      <c r="C134" s="118" t="s">
        <v>53</v>
      </c>
      <c r="D134" s="115">
        <v>200</v>
      </c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>
        <v>200</v>
      </c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</row>
    <row r="135" spans="2:88" s="116" customFormat="1" ht="27.75">
      <c r="B135" s="117"/>
      <c r="C135" s="118" t="s">
        <v>38</v>
      </c>
      <c r="D135" s="115">
        <v>23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>
        <v>23</v>
      </c>
      <c r="AF135" s="114"/>
      <c r="AG135" s="114"/>
      <c r="AH135" s="114"/>
      <c r="AI135" s="114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</row>
    <row r="136" spans="2:88" s="116" customFormat="1" ht="27.75">
      <c r="B136" s="117" t="s">
        <v>235</v>
      </c>
      <c r="C136" s="118" t="s">
        <v>41</v>
      </c>
      <c r="D136" s="115">
        <v>150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>
        <v>150</v>
      </c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</row>
    <row r="137" spans="2:88" s="116" customFormat="1" ht="27.75">
      <c r="B137" s="117"/>
      <c r="C137" s="118"/>
      <c r="D137" s="115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</row>
    <row r="138" spans="2:88" s="116" customFormat="1" ht="27.75">
      <c r="B138" s="117"/>
      <c r="C138" s="118" t="s">
        <v>464</v>
      </c>
      <c r="D138" s="115">
        <v>70</v>
      </c>
      <c r="E138" s="114"/>
      <c r="F138" s="114"/>
      <c r="G138" s="114"/>
      <c r="H138" s="114"/>
      <c r="I138" s="114"/>
      <c r="J138" s="114"/>
      <c r="K138" s="114"/>
      <c r="L138" s="114">
        <v>70</v>
      </c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</row>
    <row r="139" spans="2:88" s="116" customFormat="1" ht="27.75">
      <c r="B139" s="117" t="s">
        <v>236</v>
      </c>
      <c r="C139" s="114" t="s">
        <v>362</v>
      </c>
      <c r="D139" s="115">
        <v>350</v>
      </c>
      <c r="E139" s="114"/>
      <c r="F139" s="114"/>
      <c r="G139" s="114"/>
      <c r="H139" s="114"/>
      <c r="I139" s="114"/>
      <c r="J139" s="114">
        <v>28</v>
      </c>
      <c r="K139" s="114">
        <v>87.5</v>
      </c>
      <c r="L139" s="114">
        <v>31.5</v>
      </c>
      <c r="M139" s="114"/>
      <c r="N139" s="114"/>
      <c r="O139" s="114"/>
      <c r="P139" s="114"/>
      <c r="Q139" s="114"/>
      <c r="R139" s="114"/>
      <c r="S139" s="114"/>
      <c r="T139" s="114"/>
      <c r="U139" s="114"/>
      <c r="V139" s="114">
        <v>7</v>
      </c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K139" s="305">
        <v>1.4</v>
      </c>
      <c r="AL139" s="305"/>
      <c r="AM139" s="305"/>
      <c r="AN139" s="305">
        <v>0.01</v>
      </c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</row>
    <row r="140" spans="2:88" s="116" customFormat="1" ht="27.75">
      <c r="B140" s="117" t="s">
        <v>269</v>
      </c>
      <c r="C140" s="114" t="s">
        <v>303</v>
      </c>
      <c r="D140" s="115" t="s">
        <v>212</v>
      </c>
      <c r="E140" s="114">
        <v>13.34</v>
      </c>
      <c r="F140" s="114">
        <v>10.88</v>
      </c>
      <c r="G140" s="114"/>
      <c r="H140" s="114"/>
      <c r="I140" s="114"/>
      <c r="J140" s="114"/>
      <c r="K140" s="114"/>
      <c r="L140" s="114">
        <v>75.88</v>
      </c>
      <c r="M140" s="114">
        <v>2</v>
      </c>
      <c r="N140" s="114"/>
      <c r="O140" s="114"/>
      <c r="P140" s="114"/>
      <c r="Q140" s="114">
        <v>63.34</v>
      </c>
      <c r="R140" s="114"/>
      <c r="S140" s="114"/>
      <c r="T140" s="114"/>
      <c r="U140" s="114">
        <v>20</v>
      </c>
      <c r="V140" s="114">
        <v>1.2</v>
      </c>
      <c r="W140" s="114"/>
      <c r="X140" s="114"/>
      <c r="Y140" s="114"/>
      <c r="Z140" s="114"/>
      <c r="AA140" s="114"/>
      <c r="AB140" s="114"/>
      <c r="AC140" s="114">
        <v>10</v>
      </c>
      <c r="AD140" s="114">
        <v>0.75</v>
      </c>
      <c r="AE140" s="114"/>
      <c r="AF140" s="114"/>
      <c r="AG140" s="114"/>
      <c r="AH140" s="114"/>
      <c r="AI140" s="114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</row>
    <row r="141" spans="2:88" s="116" customFormat="1" ht="27.75">
      <c r="B141" s="117" t="s">
        <v>271</v>
      </c>
      <c r="C141" s="114" t="s">
        <v>272</v>
      </c>
      <c r="D141" s="115">
        <v>150</v>
      </c>
      <c r="E141" s="114">
        <v>7.5</v>
      </c>
      <c r="F141" s="114"/>
      <c r="G141" s="114"/>
      <c r="H141" s="114"/>
      <c r="I141" s="114">
        <v>7.5</v>
      </c>
      <c r="J141" s="114"/>
      <c r="K141" s="114">
        <v>78</v>
      </c>
      <c r="L141" s="114">
        <v>102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>
        <v>3.75</v>
      </c>
      <c r="Y141" s="114"/>
      <c r="Z141" s="114"/>
      <c r="AA141" s="114"/>
      <c r="AB141" s="114"/>
      <c r="AC141" s="114">
        <v>7.5</v>
      </c>
      <c r="AD141" s="114"/>
      <c r="AE141" s="114"/>
      <c r="AF141" s="114"/>
      <c r="AG141" s="114"/>
      <c r="AH141" s="114"/>
      <c r="AI141" s="114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</row>
    <row r="142" spans="2:88" s="116" customFormat="1" ht="27.75">
      <c r="B142" s="117" t="s">
        <v>258</v>
      </c>
      <c r="C142" s="118" t="s">
        <v>259</v>
      </c>
      <c r="D142" s="115">
        <v>200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>
        <v>50</v>
      </c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>
        <v>16</v>
      </c>
      <c r="AE142" s="114"/>
      <c r="AF142" s="114"/>
      <c r="AG142" s="114"/>
      <c r="AH142" s="114"/>
      <c r="AI142" s="114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</row>
    <row r="143" spans="2:88" s="116" customFormat="1" ht="27.75">
      <c r="B143" s="117"/>
      <c r="C143" s="118" t="s">
        <v>39</v>
      </c>
      <c r="D143" s="115">
        <v>90</v>
      </c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</row>
    <row r="144" spans="2:88" s="116" customFormat="1" ht="27.75">
      <c r="B144" s="117"/>
      <c r="C144" s="118"/>
      <c r="D144" s="115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</row>
    <row r="145" spans="2:88" s="116" customFormat="1" ht="27.75">
      <c r="B145" s="117"/>
      <c r="C145" s="118"/>
      <c r="D145" s="115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</row>
    <row r="146" spans="2:88" s="116" customFormat="1" ht="27.75">
      <c r="B146" s="114" t="s">
        <v>273</v>
      </c>
      <c r="C146" s="114" t="s">
        <v>274</v>
      </c>
      <c r="D146" s="115" t="s">
        <v>66</v>
      </c>
      <c r="E146" s="114">
        <v>16</v>
      </c>
      <c r="F146" s="114">
        <v>7.5</v>
      </c>
      <c r="G146" s="114"/>
      <c r="H146" s="114"/>
      <c r="I146" s="114">
        <v>11</v>
      </c>
      <c r="J146" s="114"/>
      <c r="K146" s="114"/>
      <c r="L146" s="114">
        <v>148</v>
      </c>
      <c r="M146" s="114"/>
      <c r="N146" s="114"/>
      <c r="O146" s="114"/>
      <c r="P146" s="114"/>
      <c r="Q146" s="114">
        <v>81</v>
      </c>
      <c r="R146" s="114"/>
      <c r="S146" s="114"/>
      <c r="T146" s="114"/>
      <c r="U146" s="114"/>
      <c r="V146" s="114"/>
      <c r="W146" s="114"/>
      <c r="X146" s="114">
        <v>25</v>
      </c>
      <c r="Y146" s="114"/>
      <c r="Z146" s="114"/>
      <c r="AA146" s="114"/>
      <c r="AB146" s="114"/>
      <c r="AC146" s="114">
        <v>12</v>
      </c>
      <c r="AD146" s="114"/>
      <c r="AE146" s="114"/>
      <c r="AF146" s="114"/>
      <c r="AG146" s="114"/>
      <c r="AH146" s="114"/>
      <c r="AI146" s="114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</row>
    <row r="147" spans="2:88" s="116" customFormat="1" ht="27.75">
      <c r="B147" s="117" t="s">
        <v>397</v>
      </c>
      <c r="C147" s="118" t="s">
        <v>466</v>
      </c>
      <c r="D147" s="115">
        <v>200</v>
      </c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>
        <v>100</v>
      </c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>
        <v>10</v>
      </c>
      <c r="AE147" s="114"/>
      <c r="AF147" s="114"/>
      <c r="AG147" s="114">
        <v>0.5</v>
      </c>
      <c r="AH147" s="114"/>
      <c r="AI147" s="114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</row>
    <row r="148" spans="2:88" s="116" customFormat="1" ht="27.75">
      <c r="B148" s="117"/>
      <c r="C148" s="118" t="s">
        <v>39</v>
      </c>
      <c r="D148" s="115">
        <v>40</v>
      </c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</row>
    <row r="149" spans="2:88" s="116" customFormat="1" ht="27.75">
      <c r="B149" s="117"/>
      <c r="C149" s="118" t="s">
        <v>31</v>
      </c>
      <c r="D149" s="115">
        <v>30</v>
      </c>
      <c r="E149" s="115">
        <v>30</v>
      </c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</row>
    <row r="150" spans="2:88" s="116" customFormat="1" ht="27.75">
      <c r="B150" s="117"/>
      <c r="C150" s="118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</row>
    <row r="151" spans="2:88" s="116" customFormat="1" ht="27.75">
      <c r="B151" s="117" t="s">
        <v>234</v>
      </c>
      <c r="C151" s="118" t="s">
        <v>48</v>
      </c>
      <c r="D151" s="115">
        <v>180</v>
      </c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>
        <v>180</v>
      </c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</row>
    <row r="152" spans="2:88" s="116" customFormat="1" ht="27.75">
      <c r="B152" s="117"/>
      <c r="C152" s="118" t="s">
        <v>31</v>
      </c>
      <c r="D152" s="115">
        <v>40</v>
      </c>
      <c r="E152" s="114">
        <v>40</v>
      </c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</row>
    <row r="153" spans="2:88" s="116" customFormat="1" ht="27.75">
      <c r="B153" s="117"/>
      <c r="C153" s="118" t="s">
        <v>35</v>
      </c>
      <c r="D153" s="115">
        <v>15</v>
      </c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</row>
    <row r="154" spans="2:88" ht="26.25">
      <c r="B154" s="110"/>
      <c r="C154" s="120" t="s">
        <v>138</v>
      </c>
      <c r="D154" s="121">
        <f>D143+D148</f>
        <v>130</v>
      </c>
      <c r="E154" s="121">
        <f t="shared" ref="E154:AI154" si="4">SUM(E128:E153)</f>
        <v>156.84</v>
      </c>
      <c r="F154" s="121">
        <f t="shared" si="4"/>
        <v>18.380000000000003</v>
      </c>
      <c r="G154" s="121">
        <f t="shared" si="4"/>
        <v>0</v>
      </c>
      <c r="H154" s="121">
        <f t="shared" si="4"/>
        <v>0</v>
      </c>
      <c r="I154" s="121">
        <f t="shared" si="4"/>
        <v>60.5</v>
      </c>
      <c r="J154" s="121">
        <f t="shared" si="4"/>
        <v>28</v>
      </c>
      <c r="K154" s="121">
        <f t="shared" si="4"/>
        <v>165.5</v>
      </c>
      <c r="L154" s="121">
        <f t="shared" si="4"/>
        <v>427.38</v>
      </c>
      <c r="M154" s="121">
        <f t="shared" si="4"/>
        <v>2</v>
      </c>
      <c r="N154" s="121">
        <f t="shared" si="4"/>
        <v>150</v>
      </c>
      <c r="O154" s="121">
        <f t="shared" si="4"/>
        <v>50</v>
      </c>
      <c r="P154" s="121">
        <f t="shared" si="4"/>
        <v>100</v>
      </c>
      <c r="Q154" s="121">
        <f t="shared" si="4"/>
        <v>144.34</v>
      </c>
      <c r="R154" s="121">
        <f t="shared" si="4"/>
        <v>0</v>
      </c>
      <c r="S154" s="121">
        <f t="shared" si="4"/>
        <v>0</v>
      </c>
      <c r="T154" s="121">
        <f t="shared" si="4"/>
        <v>0</v>
      </c>
      <c r="U154" s="121">
        <f t="shared" si="4"/>
        <v>571.64</v>
      </c>
      <c r="V154" s="121">
        <f t="shared" si="4"/>
        <v>28.2</v>
      </c>
      <c r="W154" s="121">
        <f t="shared" si="4"/>
        <v>0</v>
      </c>
      <c r="X154" s="121">
        <f t="shared" si="4"/>
        <v>28.75</v>
      </c>
      <c r="Y154" s="121">
        <f t="shared" si="4"/>
        <v>0</v>
      </c>
      <c r="Z154" s="121">
        <f t="shared" si="4"/>
        <v>76.2</v>
      </c>
      <c r="AA154" s="121">
        <f t="shared" si="4"/>
        <v>0</v>
      </c>
      <c r="AB154" s="121">
        <f t="shared" si="4"/>
        <v>0</v>
      </c>
      <c r="AC154" s="121">
        <f t="shared" si="4"/>
        <v>35.120000000000005</v>
      </c>
      <c r="AD154" s="121">
        <f t="shared" si="4"/>
        <v>46.75</v>
      </c>
      <c r="AE154" s="121">
        <f t="shared" si="4"/>
        <v>23</v>
      </c>
      <c r="AF154" s="121">
        <f t="shared" si="4"/>
        <v>0</v>
      </c>
      <c r="AG154" s="121">
        <f t="shared" si="4"/>
        <v>0.5</v>
      </c>
      <c r="AH154" s="121">
        <f t="shared" si="4"/>
        <v>8</v>
      </c>
      <c r="AI154" s="121">
        <f t="shared" si="4"/>
        <v>0</v>
      </c>
    </row>
    <row r="155" spans="2:88" ht="26.25">
      <c r="B155" s="105"/>
      <c r="C155" s="105"/>
      <c r="D155" s="105"/>
      <c r="E155" s="105"/>
      <c r="F155" s="105" t="s">
        <v>293</v>
      </c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8"/>
      <c r="AI155" s="108"/>
    </row>
    <row r="156" spans="2:88" ht="26.25">
      <c r="B156" s="111" t="s">
        <v>77</v>
      </c>
      <c r="C156" s="110" t="s">
        <v>78</v>
      </c>
      <c r="D156" s="110" t="s">
        <v>79</v>
      </c>
      <c r="E156" s="110" t="s">
        <v>80</v>
      </c>
      <c r="F156" s="110" t="s">
        <v>81</v>
      </c>
      <c r="G156" s="110" t="s">
        <v>82</v>
      </c>
      <c r="H156" s="110" t="s">
        <v>83</v>
      </c>
      <c r="I156" s="110" t="s">
        <v>84</v>
      </c>
      <c r="J156" s="110" t="s">
        <v>85</v>
      </c>
      <c r="K156" s="110" t="s">
        <v>86</v>
      </c>
      <c r="L156" s="110" t="s">
        <v>87</v>
      </c>
      <c r="M156" s="110" t="s">
        <v>88</v>
      </c>
      <c r="N156" s="110" t="s">
        <v>41</v>
      </c>
      <c r="O156" s="110" t="s">
        <v>89</v>
      </c>
      <c r="P156" s="110" t="s">
        <v>90</v>
      </c>
      <c r="Q156" s="110" t="s">
        <v>91</v>
      </c>
      <c r="R156" s="110" t="s">
        <v>92</v>
      </c>
      <c r="S156" s="110" t="s">
        <v>93</v>
      </c>
      <c r="T156" s="110" t="s">
        <v>94</v>
      </c>
      <c r="U156" s="110" t="s">
        <v>95</v>
      </c>
      <c r="V156" s="110" t="s">
        <v>96</v>
      </c>
      <c r="W156" s="110" t="s">
        <v>97</v>
      </c>
      <c r="X156" s="110" t="s">
        <v>98</v>
      </c>
      <c r="Y156" s="110" t="s">
        <v>99</v>
      </c>
      <c r="Z156" s="110" t="s">
        <v>100</v>
      </c>
      <c r="AA156" s="110" t="s">
        <v>101</v>
      </c>
      <c r="AB156" s="110" t="s">
        <v>102</v>
      </c>
      <c r="AC156" s="110" t="s">
        <v>103</v>
      </c>
      <c r="AD156" s="110" t="s">
        <v>104</v>
      </c>
      <c r="AE156" s="110" t="s">
        <v>136</v>
      </c>
      <c r="AF156" s="110" t="s">
        <v>105</v>
      </c>
      <c r="AG156" s="110" t="s">
        <v>106</v>
      </c>
      <c r="AH156" s="110" t="s">
        <v>107</v>
      </c>
      <c r="AI156" s="110" t="s">
        <v>108</v>
      </c>
    </row>
    <row r="157" spans="2:88" s="116" customFormat="1" ht="27.75">
      <c r="B157" s="113" t="s">
        <v>228</v>
      </c>
      <c r="C157" s="118" t="s">
        <v>229</v>
      </c>
      <c r="D157" s="115">
        <v>90</v>
      </c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>
        <v>90</v>
      </c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</row>
    <row r="158" spans="2:88" s="116" customFormat="1" ht="27.75">
      <c r="B158" s="117" t="s">
        <v>264</v>
      </c>
      <c r="C158" s="114" t="s">
        <v>12</v>
      </c>
      <c r="D158" s="115">
        <v>200</v>
      </c>
      <c r="E158" s="114"/>
      <c r="F158" s="114"/>
      <c r="G158" s="114"/>
      <c r="H158" s="114">
        <v>67.900000000000006</v>
      </c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>
        <v>7</v>
      </c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</row>
    <row r="159" spans="2:88" s="116" customFormat="1" ht="27.75">
      <c r="B159" s="117" t="s">
        <v>232</v>
      </c>
      <c r="C159" s="114" t="s">
        <v>233</v>
      </c>
      <c r="D159" s="115">
        <v>200</v>
      </c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>
        <v>100</v>
      </c>
      <c r="V159" s="114"/>
      <c r="W159" s="114"/>
      <c r="X159" s="114"/>
      <c r="Y159" s="114"/>
      <c r="Z159" s="114"/>
      <c r="AA159" s="114"/>
      <c r="AB159" s="114"/>
      <c r="AC159" s="114"/>
      <c r="AD159" s="114">
        <v>15</v>
      </c>
      <c r="AE159" s="114"/>
      <c r="AF159" s="114"/>
      <c r="AG159" s="114"/>
      <c r="AH159" s="114"/>
      <c r="AI159" s="114">
        <v>4</v>
      </c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</row>
    <row r="160" spans="2:88" s="116" customFormat="1" ht="27.75">
      <c r="B160" s="117"/>
      <c r="C160" s="114" t="s">
        <v>31</v>
      </c>
      <c r="D160" s="115">
        <v>40</v>
      </c>
      <c r="E160" s="114">
        <v>40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</row>
    <row r="161" spans="2:88" s="116" customFormat="1" ht="27.75">
      <c r="B161" s="117" t="s">
        <v>246</v>
      </c>
      <c r="C161" s="114" t="s">
        <v>137</v>
      </c>
      <c r="D161" s="115">
        <v>15</v>
      </c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>
        <v>15</v>
      </c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</row>
    <row r="162" spans="2:88" s="116" customFormat="1" ht="27.75">
      <c r="B162" s="117"/>
      <c r="C162" s="114"/>
      <c r="D162" s="115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</row>
    <row r="163" spans="2:88" s="116" customFormat="1" ht="27.75">
      <c r="B163" s="117"/>
      <c r="C163" s="114"/>
      <c r="D163" s="115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</row>
    <row r="164" spans="2:88" s="116" customFormat="1" ht="27.75">
      <c r="B164" s="117"/>
      <c r="C164" s="114"/>
      <c r="D164" s="115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</row>
    <row r="165" spans="2:88" s="116" customFormat="1" ht="27.75">
      <c r="B165" s="117" t="s">
        <v>234</v>
      </c>
      <c r="C165" s="114" t="s">
        <v>53</v>
      </c>
      <c r="D165" s="115">
        <v>180</v>
      </c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>
        <v>180</v>
      </c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</row>
    <row r="166" spans="2:88" s="116" customFormat="1" ht="27.75">
      <c r="B166" s="117" t="s">
        <v>388</v>
      </c>
      <c r="C166" s="118" t="s">
        <v>431</v>
      </c>
      <c r="D166" s="115">
        <v>150</v>
      </c>
      <c r="E166" s="114">
        <v>3.8</v>
      </c>
      <c r="F166" s="114">
        <v>33</v>
      </c>
      <c r="G166" s="114"/>
      <c r="H166" s="114"/>
      <c r="I166" s="114"/>
      <c r="J166" s="114"/>
      <c r="K166" s="114"/>
      <c r="L166" s="114"/>
      <c r="M166" s="114"/>
      <c r="N166" s="114">
        <v>75</v>
      </c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>
        <v>39</v>
      </c>
      <c r="AA166" s="114"/>
      <c r="AB166" s="114"/>
      <c r="AC166" s="114">
        <v>3.8</v>
      </c>
      <c r="AD166" s="114">
        <v>40.200000000000003</v>
      </c>
      <c r="AE166" s="114"/>
      <c r="AF166" s="115"/>
      <c r="AG166" s="115"/>
      <c r="AH166" s="115"/>
      <c r="AI166" s="11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</row>
    <row r="167" spans="2:88" s="116" customFormat="1" ht="27.75">
      <c r="B167" s="117"/>
      <c r="C167" s="114"/>
      <c r="D167" s="115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</row>
    <row r="168" spans="2:88" s="116" customFormat="1" ht="27.75">
      <c r="B168" s="117"/>
      <c r="C168" s="118"/>
      <c r="D168" s="115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</row>
    <row r="169" spans="2:88" s="116" customFormat="1" ht="29.45" customHeight="1">
      <c r="B169" s="117" t="s">
        <v>388</v>
      </c>
      <c r="C169" s="118" t="s">
        <v>467</v>
      </c>
      <c r="D169" s="115">
        <v>100</v>
      </c>
      <c r="E169" s="114"/>
      <c r="F169" s="114"/>
      <c r="G169" s="114"/>
      <c r="H169" s="114"/>
      <c r="I169" s="114"/>
      <c r="J169" s="114"/>
      <c r="K169" s="114"/>
      <c r="L169" s="114">
        <v>91</v>
      </c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>
        <v>4.17</v>
      </c>
      <c r="AD169" s="114">
        <v>4.17</v>
      </c>
      <c r="AE169" s="114"/>
      <c r="AF169" s="114"/>
      <c r="AG169" s="114"/>
      <c r="AH169" s="114"/>
      <c r="AI169" s="114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</row>
    <row r="170" spans="2:88" s="116" customFormat="1" ht="27.75">
      <c r="B170" s="117" t="s">
        <v>275</v>
      </c>
      <c r="C170" s="114" t="s">
        <v>302</v>
      </c>
      <c r="D170" s="115">
        <v>350</v>
      </c>
      <c r="E170" s="114"/>
      <c r="F170" s="114"/>
      <c r="G170" s="114"/>
      <c r="H170" s="114"/>
      <c r="I170" s="114"/>
      <c r="J170" s="114"/>
      <c r="K170" s="114">
        <v>70</v>
      </c>
      <c r="L170" s="114">
        <v>87.5</v>
      </c>
      <c r="M170" s="114">
        <v>4.2</v>
      </c>
      <c r="N170" s="114"/>
      <c r="O170" s="114"/>
      <c r="P170" s="114"/>
      <c r="Q170" s="114"/>
      <c r="R170" s="114"/>
      <c r="S170" s="114"/>
      <c r="T170" s="114"/>
      <c r="U170" s="114"/>
      <c r="V170" s="114">
        <v>7</v>
      </c>
      <c r="W170" s="114"/>
      <c r="X170" s="114"/>
      <c r="Y170" s="114"/>
      <c r="Z170" s="114"/>
      <c r="AA170" s="114"/>
      <c r="AB170" s="114"/>
      <c r="AC170" s="114"/>
      <c r="AD170" s="114">
        <v>2.1</v>
      </c>
      <c r="AE170" s="114"/>
      <c r="AF170" s="114"/>
      <c r="AG170" s="114"/>
      <c r="AH170" s="114"/>
      <c r="AI170" s="114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</row>
    <row r="171" spans="2:88" s="116" customFormat="1" ht="27.75">
      <c r="B171" s="117"/>
      <c r="C171" s="114" t="s">
        <v>249</v>
      </c>
      <c r="D171" s="115">
        <v>7</v>
      </c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>
        <v>7</v>
      </c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5"/>
      <c r="AI171" s="11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</row>
    <row r="172" spans="2:88" s="116" customFormat="1" ht="27.75">
      <c r="B172" s="117" t="s">
        <v>420</v>
      </c>
      <c r="C172" s="114" t="s">
        <v>421</v>
      </c>
      <c r="D172" s="115" t="s">
        <v>423</v>
      </c>
      <c r="E172" s="114"/>
      <c r="F172" s="114">
        <v>3.75</v>
      </c>
      <c r="G172" s="114"/>
      <c r="H172" s="114"/>
      <c r="I172" s="114"/>
      <c r="J172" s="114"/>
      <c r="K172" s="114"/>
      <c r="L172" s="114">
        <v>15</v>
      </c>
      <c r="M172" s="114"/>
      <c r="N172" s="114"/>
      <c r="O172" s="114"/>
      <c r="P172" s="114"/>
      <c r="Q172" s="114">
        <v>118.5</v>
      </c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>
        <v>5.25</v>
      </c>
      <c r="AD172" s="114"/>
      <c r="AE172" s="114"/>
      <c r="AF172" s="114"/>
      <c r="AG172" s="114"/>
      <c r="AH172" s="115"/>
      <c r="AI172" s="307"/>
      <c r="AJ172" s="305"/>
      <c r="AK172" s="305">
        <v>0.75</v>
      </c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</row>
    <row r="173" spans="2:88" s="116" customFormat="1" ht="27.75">
      <c r="B173" s="117" t="s">
        <v>251</v>
      </c>
      <c r="C173" s="114" t="s">
        <v>282</v>
      </c>
      <c r="D173" s="115">
        <v>200</v>
      </c>
      <c r="E173" s="114"/>
      <c r="F173" s="114"/>
      <c r="G173" s="114"/>
      <c r="H173" s="114"/>
      <c r="I173" s="114">
        <v>43.06</v>
      </c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>
        <v>7</v>
      </c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K173" s="305">
        <v>2</v>
      </c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</row>
    <row r="174" spans="2:88" s="116" customFormat="1" ht="27.75">
      <c r="B174" s="117"/>
      <c r="C174" s="118" t="s">
        <v>4</v>
      </c>
      <c r="D174" s="115">
        <v>200</v>
      </c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>
        <v>200</v>
      </c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</row>
    <row r="175" spans="2:88" s="116" customFormat="1" ht="27.75">
      <c r="B175" s="117"/>
      <c r="C175" s="118" t="s">
        <v>39</v>
      </c>
      <c r="D175" s="115">
        <v>90</v>
      </c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</row>
    <row r="176" spans="2:88" s="116" customFormat="1" ht="27.75">
      <c r="B176" s="117"/>
      <c r="C176" s="118"/>
      <c r="D176" s="115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</row>
    <row r="177" spans="2:88" s="116" customFormat="1" ht="27.75">
      <c r="B177" s="117"/>
      <c r="C177" s="118"/>
      <c r="D177" s="115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</row>
    <row r="178" spans="2:88" s="116" customFormat="1" ht="27.75">
      <c r="B178" s="117"/>
      <c r="C178" s="118"/>
      <c r="D178" s="115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</row>
    <row r="179" spans="2:88" s="116" customFormat="1" ht="27.75">
      <c r="B179" s="114" t="s">
        <v>304</v>
      </c>
      <c r="C179" s="114" t="s">
        <v>305</v>
      </c>
      <c r="D179" s="115">
        <v>100</v>
      </c>
      <c r="E179" s="114">
        <v>13.57</v>
      </c>
      <c r="F179" s="114"/>
      <c r="G179" s="114"/>
      <c r="H179" s="114"/>
      <c r="I179" s="114"/>
      <c r="J179" s="114"/>
      <c r="K179" s="114"/>
      <c r="L179" s="114">
        <v>34.29</v>
      </c>
      <c r="M179" s="114"/>
      <c r="N179" s="114"/>
      <c r="O179" s="114"/>
      <c r="P179" s="114"/>
      <c r="Q179" s="114">
        <v>54.29</v>
      </c>
      <c r="R179" s="114"/>
      <c r="S179" s="114"/>
      <c r="T179" s="114"/>
      <c r="U179" s="114"/>
      <c r="V179" s="114"/>
      <c r="W179" s="114"/>
      <c r="X179" s="114"/>
      <c r="Y179" s="114"/>
      <c r="Z179" s="114">
        <v>15.71</v>
      </c>
      <c r="AA179" s="114"/>
      <c r="AB179" s="114"/>
      <c r="AC179" s="114">
        <v>4.3</v>
      </c>
      <c r="AD179" s="114"/>
      <c r="AE179" s="114"/>
      <c r="AF179" s="114"/>
      <c r="AG179" s="114"/>
      <c r="AH179" s="114"/>
      <c r="AI179" s="114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</row>
    <row r="180" spans="2:88" s="116" customFormat="1" ht="27.75">
      <c r="B180" s="117" t="s">
        <v>403</v>
      </c>
      <c r="C180" s="114" t="s">
        <v>402</v>
      </c>
      <c r="D180" s="115">
        <v>180</v>
      </c>
      <c r="E180" s="115"/>
      <c r="F180" s="115"/>
      <c r="G180" s="115"/>
      <c r="H180" s="115"/>
      <c r="I180" s="115"/>
      <c r="J180" s="115"/>
      <c r="K180" s="114">
        <v>216</v>
      </c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5"/>
      <c r="X180" s="115">
        <v>6.84</v>
      </c>
      <c r="Y180" s="115"/>
      <c r="Z180" s="115"/>
      <c r="AA180" s="115"/>
      <c r="AB180" s="115"/>
      <c r="AC180" s="115">
        <v>2.34</v>
      </c>
      <c r="AD180" s="115"/>
      <c r="AE180" s="115"/>
      <c r="AF180" s="115"/>
      <c r="AG180" s="115"/>
      <c r="AH180" s="115"/>
      <c r="AI180" s="11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</row>
    <row r="181" spans="2:88" s="116" customFormat="1" ht="27.75">
      <c r="B181" s="117" t="s">
        <v>265</v>
      </c>
      <c r="C181" s="114" t="s">
        <v>266</v>
      </c>
      <c r="D181" s="115">
        <v>200</v>
      </c>
      <c r="E181" s="114"/>
      <c r="F181" s="114"/>
      <c r="G181" s="114"/>
      <c r="H181" s="114"/>
      <c r="I181" s="114"/>
      <c r="J181" s="114"/>
      <c r="K181" s="114"/>
      <c r="L181" s="114"/>
      <c r="M181" s="114"/>
      <c r="N181" s="114">
        <v>40</v>
      </c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>
        <v>20</v>
      </c>
      <c r="AE181" s="114"/>
      <c r="AF181" s="114"/>
      <c r="AG181" s="114"/>
      <c r="AH181" s="114"/>
      <c r="AI181" s="114"/>
      <c r="AK181" s="305"/>
      <c r="AL181" s="305"/>
      <c r="AM181" s="305"/>
      <c r="AN181" s="305"/>
      <c r="AO181" s="305"/>
      <c r="AP181" s="305"/>
      <c r="AQ181" s="305"/>
      <c r="AR181" s="305"/>
      <c r="AS181" s="305"/>
      <c r="AT181" s="305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</row>
    <row r="182" spans="2:88" s="116" customFormat="1" ht="27.75">
      <c r="B182" s="117"/>
      <c r="C182" s="114" t="s">
        <v>39</v>
      </c>
      <c r="D182" s="115">
        <v>45</v>
      </c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K182" s="305"/>
      <c r="AL182" s="305"/>
      <c r="AM182" s="305"/>
      <c r="AN182" s="305"/>
      <c r="AO182" s="305"/>
      <c r="AP182" s="305"/>
      <c r="AQ182" s="305"/>
      <c r="AR182" s="305"/>
      <c r="AS182" s="305"/>
      <c r="AT182" s="305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</row>
    <row r="183" spans="2:88" s="116" customFormat="1" ht="27.75">
      <c r="B183" s="117"/>
      <c r="C183" s="114" t="s">
        <v>31</v>
      </c>
      <c r="D183" s="115">
        <v>60</v>
      </c>
      <c r="E183" s="114">
        <v>60</v>
      </c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K183" s="305"/>
      <c r="AL183" s="305"/>
      <c r="AM183" s="305"/>
      <c r="AN183" s="305"/>
      <c r="AO183" s="305"/>
      <c r="AP183" s="305"/>
      <c r="AQ183" s="305"/>
      <c r="AR183" s="305"/>
      <c r="AS183" s="305"/>
      <c r="AT183" s="305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</row>
    <row r="184" spans="2:88" s="116" customFormat="1" ht="27.75">
      <c r="B184" s="117"/>
      <c r="C184" s="114"/>
      <c r="D184" s="115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K184" s="305"/>
      <c r="AL184" s="305"/>
      <c r="AM184" s="305"/>
      <c r="AN184" s="305"/>
      <c r="AO184" s="305"/>
      <c r="AP184" s="305"/>
      <c r="AQ184" s="305"/>
      <c r="AR184" s="305"/>
      <c r="AS184" s="305"/>
      <c r="AT184" s="305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</row>
    <row r="185" spans="2:88" s="116" customFormat="1" ht="27.75">
      <c r="B185" s="117" t="s">
        <v>234</v>
      </c>
      <c r="C185" s="114" t="s">
        <v>48</v>
      </c>
      <c r="D185" s="115">
        <v>180</v>
      </c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>
        <v>180</v>
      </c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K185" s="305"/>
      <c r="AL185" s="305"/>
      <c r="AM185" s="305"/>
      <c r="AN185" s="305"/>
      <c r="AO185" s="305"/>
      <c r="AP185" s="305"/>
      <c r="AQ185" s="305"/>
      <c r="AR185" s="305"/>
      <c r="AS185" s="305"/>
      <c r="AT185" s="305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</row>
    <row r="186" spans="2:88" s="116" customFormat="1" ht="27.75">
      <c r="B186" s="117"/>
      <c r="C186" s="114" t="s">
        <v>31</v>
      </c>
      <c r="D186" s="115">
        <v>40</v>
      </c>
      <c r="E186" s="114">
        <v>40</v>
      </c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K186" s="305"/>
      <c r="AL186" s="305"/>
      <c r="AM186" s="305"/>
      <c r="AN186" s="305"/>
      <c r="AO186" s="305"/>
      <c r="AP186" s="305"/>
      <c r="AQ186" s="305"/>
      <c r="AR186" s="305"/>
      <c r="AS186" s="305"/>
      <c r="AT186" s="305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</row>
    <row r="187" spans="2:88" s="116" customFormat="1" ht="27.75">
      <c r="B187" s="117"/>
      <c r="C187" s="114" t="s">
        <v>35</v>
      </c>
      <c r="D187" s="115">
        <v>10</v>
      </c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K187" s="305"/>
      <c r="AL187" s="305"/>
      <c r="AM187" s="305"/>
      <c r="AN187" s="305"/>
      <c r="AO187" s="305"/>
      <c r="AP187" s="305"/>
      <c r="AQ187" s="305"/>
      <c r="AR187" s="305"/>
      <c r="AS187" s="305"/>
      <c r="AT187" s="305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</row>
    <row r="188" spans="2:88" ht="26.25">
      <c r="B188" s="110"/>
      <c r="C188" s="120" t="s">
        <v>138</v>
      </c>
      <c r="D188" s="121">
        <f>D175+D182</f>
        <v>135</v>
      </c>
      <c r="E188" s="121">
        <f t="shared" ref="E188:AI188" si="5">SUM(E157:E187)</f>
        <v>157.37</v>
      </c>
      <c r="F188" s="121">
        <f t="shared" si="5"/>
        <v>36.75</v>
      </c>
      <c r="G188" s="121">
        <f t="shared" si="5"/>
        <v>0</v>
      </c>
      <c r="H188" s="121">
        <f t="shared" si="5"/>
        <v>67.900000000000006</v>
      </c>
      <c r="I188" s="121">
        <f t="shared" si="5"/>
        <v>43.06</v>
      </c>
      <c r="J188" s="121">
        <f t="shared" si="5"/>
        <v>0</v>
      </c>
      <c r="K188" s="121">
        <f t="shared" si="5"/>
        <v>286</v>
      </c>
      <c r="L188" s="121">
        <f t="shared" si="5"/>
        <v>227.79</v>
      </c>
      <c r="M188" s="121">
        <f t="shared" si="5"/>
        <v>4.2</v>
      </c>
      <c r="N188" s="121">
        <f t="shared" si="5"/>
        <v>115</v>
      </c>
      <c r="O188" s="121">
        <f t="shared" si="5"/>
        <v>0</v>
      </c>
      <c r="P188" s="121">
        <f t="shared" si="5"/>
        <v>200</v>
      </c>
      <c r="Q188" s="121">
        <f t="shared" si="5"/>
        <v>172.79</v>
      </c>
      <c r="R188" s="121">
        <f t="shared" si="5"/>
        <v>0</v>
      </c>
      <c r="S188" s="121">
        <f t="shared" si="5"/>
        <v>90</v>
      </c>
      <c r="T188" s="121">
        <f t="shared" si="5"/>
        <v>0</v>
      </c>
      <c r="U188" s="121">
        <f t="shared" si="5"/>
        <v>460</v>
      </c>
      <c r="V188" s="121">
        <f t="shared" si="5"/>
        <v>36</v>
      </c>
      <c r="W188" s="121">
        <f t="shared" si="5"/>
        <v>0</v>
      </c>
      <c r="X188" s="121">
        <f t="shared" si="5"/>
        <v>13.84</v>
      </c>
      <c r="Y188" s="121">
        <f t="shared" si="5"/>
        <v>0</v>
      </c>
      <c r="Z188" s="121">
        <f t="shared" si="5"/>
        <v>54.71</v>
      </c>
      <c r="AA188" s="121">
        <f t="shared" si="5"/>
        <v>0</v>
      </c>
      <c r="AB188" s="121">
        <f t="shared" si="5"/>
        <v>0</v>
      </c>
      <c r="AC188" s="121">
        <f t="shared" si="5"/>
        <v>19.86</v>
      </c>
      <c r="AD188" s="121">
        <f t="shared" si="5"/>
        <v>81.47</v>
      </c>
      <c r="AE188" s="121">
        <f t="shared" si="5"/>
        <v>0</v>
      </c>
      <c r="AF188" s="121">
        <f t="shared" si="5"/>
        <v>0</v>
      </c>
      <c r="AG188" s="121">
        <f t="shared" si="5"/>
        <v>0</v>
      </c>
      <c r="AH188" s="121">
        <f t="shared" si="5"/>
        <v>0</v>
      </c>
      <c r="AI188" s="121">
        <f t="shared" si="5"/>
        <v>4</v>
      </c>
    </row>
    <row r="189" spans="2:88" ht="26.2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8"/>
      <c r="AI189" s="108"/>
    </row>
    <row r="190" spans="2:88" ht="26.25">
      <c r="B190" s="105"/>
      <c r="C190" s="105"/>
      <c r="D190" s="105"/>
      <c r="E190" s="105"/>
      <c r="F190" s="105" t="s">
        <v>294</v>
      </c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8"/>
      <c r="AI190" s="108"/>
    </row>
    <row r="191" spans="2:88" ht="26.25">
      <c r="B191" s="111" t="s">
        <v>73</v>
      </c>
      <c r="C191" s="110" t="s">
        <v>74</v>
      </c>
      <c r="D191" s="110" t="s">
        <v>75</v>
      </c>
      <c r="E191" s="110"/>
      <c r="F191" s="110"/>
      <c r="G191" s="110" t="s">
        <v>76</v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</row>
    <row r="192" spans="2:88" ht="26.25">
      <c r="B192" s="111" t="s">
        <v>77</v>
      </c>
      <c r="C192" s="112" t="s">
        <v>78</v>
      </c>
      <c r="D192" s="110" t="s">
        <v>79</v>
      </c>
      <c r="E192" s="110" t="s">
        <v>80</v>
      </c>
      <c r="F192" s="110" t="s">
        <v>81</v>
      </c>
      <c r="G192" s="110" t="s">
        <v>82</v>
      </c>
      <c r="H192" s="110" t="s">
        <v>83</v>
      </c>
      <c r="I192" s="110" t="s">
        <v>84</v>
      </c>
      <c r="J192" s="110" t="s">
        <v>85</v>
      </c>
      <c r="K192" s="110" t="s">
        <v>86</v>
      </c>
      <c r="L192" s="110" t="s">
        <v>87</v>
      </c>
      <c r="M192" s="110" t="s">
        <v>88</v>
      </c>
      <c r="N192" s="110" t="s">
        <v>41</v>
      </c>
      <c r="O192" s="110" t="s">
        <v>89</v>
      </c>
      <c r="P192" s="110" t="s">
        <v>90</v>
      </c>
      <c r="Q192" s="110" t="s">
        <v>91</v>
      </c>
      <c r="R192" s="110" t="s">
        <v>92</v>
      </c>
      <c r="S192" s="110" t="s">
        <v>93</v>
      </c>
      <c r="T192" s="110" t="s">
        <v>94</v>
      </c>
      <c r="U192" s="110" t="s">
        <v>95</v>
      </c>
      <c r="V192" s="110" t="s">
        <v>96</v>
      </c>
      <c r="W192" s="110" t="s">
        <v>97</v>
      </c>
      <c r="X192" s="110" t="s">
        <v>98</v>
      </c>
      <c r="Y192" s="110" t="s">
        <v>99</v>
      </c>
      <c r="Z192" s="110" t="s">
        <v>100</v>
      </c>
      <c r="AA192" s="110" t="s">
        <v>101</v>
      </c>
      <c r="AB192" s="110" t="s">
        <v>102</v>
      </c>
      <c r="AC192" s="110" t="s">
        <v>103</v>
      </c>
      <c r="AD192" s="110" t="s">
        <v>104</v>
      </c>
      <c r="AE192" s="110" t="s">
        <v>136</v>
      </c>
      <c r="AF192" s="110" t="s">
        <v>105</v>
      </c>
      <c r="AG192" s="110" t="s">
        <v>106</v>
      </c>
      <c r="AH192" s="110" t="s">
        <v>107</v>
      </c>
      <c r="AI192" s="110" t="s">
        <v>108</v>
      </c>
    </row>
    <row r="193" spans="2:88" s="116" customFormat="1" ht="27.75">
      <c r="B193" s="117" t="s">
        <v>488</v>
      </c>
      <c r="C193" s="114" t="s">
        <v>489</v>
      </c>
      <c r="D193" s="115">
        <v>150</v>
      </c>
      <c r="E193" s="114">
        <v>3.5</v>
      </c>
      <c r="F193" s="114"/>
      <c r="G193" s="114"/>
      <c r="H193" s="114"/>
      <c r="I193" s="114">
        <v>60</v>
      </c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>
        <v>59</v>
      </c>
      <c r="V193" s="114"/>
      <c r="W193" s="114"/>
      <c r="X193" s="114">
        <v>20</v>
      </c>
      <c r="Y193" s="114"/>
      <c r="Z193" s="114">
        <v>10</v>
      </c>
      <c r="AA193" s="114"/>
      <c r="AB193" s="114"/>
      <c r="AC193" s="114">
        <v>7.5</v>
      </c>
      <c r="AD193" s="114">
        <v>21.2</v>
      </c>
      <c r="AE193" s="114"/>
      <c r="AF193" s="114"/>
      <c r="AG193" s="114"/>
      <c r="AH193" s="114"/>
      <c r="AI193" s="114">
        <v>3</v>
      </c>
      <c r="AK193" s="305">
        <v>0.47</v>
      </c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</row>
    <row r="194" spans="2:88" s="116" customFormat="1" ht="27.75">
      <c r="B194" s="117" t="s">
        <v>255</v>
      </c>
      <c r="C194" s="114" t="s">
        <v>43</v>
      </c>
      <c r="D194" s="115">
        <v>200</v>
      </c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>
        <v>50</v>
      </c>
      <c r="V194" s="114"/>
      <c r="W194" s="114"/>
      <c r="X194" s="114"/>
      <c r="Y194" s="114"/>
      <c r="Z194" s="114"/>
      <c r="AA194" s="114"/>
      <c r="AB194" s="114"/>
      <c r="AC194" s="114"/>
      <c r="AD194" s="114">
        <v>15</v>
      </c>
      <c r="AE194" s="114"/>
      <c r="AF194" s="114"/>
      <c r="AG194" s="114"/>
      <c r="AH194" s="114">
        <v>8</v>
      </c>
      <c r="AI194" s="114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</row>
    <row r="195" spans="2:88" s="116" customFormat="1" ht="27.75">
      <c r="B195" s="117"/>
      <c r="C195" s="114" t="s">
        <v>31</v>
      </c>
      <c r="D195" s="115">
        <v>50</v>
      </c>
      <c r="E195" s="114">
        <v>50</v>
      </c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K195" s="305"/>
      <c r="AL195" s="305"/>
      <c r="AM195" s="305"/>
      <c r="AN195" s="305"/>
      <c r="AO195" s="305"/>
      <c r="AP195" s="305"/>
      <c r="AQ195" s="305"/>
      <c r="AR195" s="305"/>
      <c r="AS195" s="305"/>
      <c r="AT195" s="305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</row>
    <row r="196" spans="2:88" s="116" customFormat="1" ht="27.75">
      <c r="B196" s="117" t="s">
        <v>246</v>
      </c>
      <c r="C196" s="118" t="s">
        <v>137</v>
      </c>
      <c r="D196" s="115">
        <v>15</v>
      </c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>
        <v>15</v>
      </c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K196" s="305"/>
      <c r="AL196" s="305"/>
      <c r="AM196" s="305"/>
      <c r="AN196" s="305"/>
      <c r="AO196" s="305"/>
      <c r="AP196" s="305"/>
      <c r="AQ196" s="305"/>
      <c r="AR196" s="305"/>
      <c r="AS196" s="305"/>
      <c r="AT196" s="305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</row>
    <row r="197" spans="2:88" s="116" customFormat="1" ht="27.75">
      <c r="B197" s="117"/>
      <c r="C197" s="118"/>
      <c r="D197" s="115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K197" s="305"/>
      <c r="AL197" s="305"/>
      <c r="AM197" s="305"/>
      <c r="AN197" s="305"/>
      <c r="AO197" s="305"/>
      <c r="AP197" s="305"/>
      <c r="AQ197" s="305"/>
      <c r="AR197" s="305"/>
      <c r="AS197" s="305"/>
      <c r="AT197" s="305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</row>
    <row r="198" spans="2:88" s="116" customFormat="1" ht="27.75">
      <c r="B198" s="117" t="s">
        <v>234</v>
      </c>
      <c r="C198" s="118" t="s">
        <v>220</v>
      </c>
      <c r="D198" s="115">
        <v>200</v>
      </c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>
        <v>200</v>
      </c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5"/>
      <c r="AG198" s="115"/>
      <c r="AH198" s="115"/>
      <c r="AI198" s="115"/>
      <c r="AK198" s="305"/>
      <c r="AL198" s="305"/>
      <c r="AM198" s="305"/>
      <c r="AN198" s="305"/>
      <c r="AO198" s="305"/>
      <c r="AP198" s="305"/>
      <c r="AQ198" s="305"/>
      <c r="AR198" s="305"/>
      <c r="AS198" s="305"/>
      <c r="AT198" s="305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</row>
    <row r="199" spans="2:88" s="116" customFormat="1" ht="27.75">
      <c r="B199" s="117" t="s">
        <v>247</v>
      </c>
      <c r="C199" s="118" t="s">
        <v>486</v>
      </c>
      <c r="D199" s="115">
        <v>135</v>
      </c>
      <c r="E199" s="114"/>
      <c r="F199" s="114">
        <v>41.6</v>
      </c>
      <c r="G199" s="114"/>
      <c r="H199" s="114"/>
      <c r="I199" s="114"/>
      <c r="J199" s="114"/>
      <c r="K199" s="114"/>
      <c r="L199" s="114"/>
      <c r="M199" s="114"/>
      <c r="N199" s="114">
        <v>50.6</v>
      </c>
      <c r="O199" s="114"/>
      <c r="P199" s="114"/>
      <c r="Q199" s="114"/>
      <c r="R199" s="114"/>
      <c r="S199" s="114"/>
      <c r="T199" s="114"/>
      <c r="U199" s="114">
        <v>104</v>
      </c>
      <c r="V199" s="114"/>
      <c r="W199" s="114"/>
      <c r="X199" s="114"/>
      <c r="Y199" s="114"/>
      <c r="Z199" s="114">
        <v>8.5</v>
      </c>
      <c r="AA199" s="114"/>
      <c r="AB199" s="114"/>
      <c r="AC199" s="114">
        <v>6.6</v>
      </c>
      <c r="AD199" s="114">
        <v>17.5</v>
      </c>
      <c r="AE199" s="114"/>
      <c r="AF199" s="115"/>
      <c r="AG199" s="115"/>
      <c r="AH199" s="115"/>
      <c r="AI199" s="115"/>
      <c r="AK199" s="305">
        <v>0.5</v>
      </c>
      <c r="AL199" s="305"/>
      <c r="AM199" s="305"/>
      <c r="AN199" s="305"/>
      <c r="AO199" s="305"/>
      <c r="AP199" s="305"/>
      <c r="AQ199" s="305"/>
      <c r="AR199" s="305"/>
      <c r="AS199" s="305"/>
      <c r="AT199" s="305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</row>
    <row r="200" spans="2:88" s="116" customFormat="1" ht="27.75">
      <c r="B200" s="117"/>
      <c r="C200" s="118"/>
      <c r="D200" s="115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5"/>
      <c r="AG200" s="115"/>
      <c r="AH200" s="115"/>
      <c r="AI200" s="115"/>
      <c r="AK200" s="305"/>
      <c r="AL200" s="305"/>
      <c r="AM200" s="305"/>
      <c r="AN200" s="305"/>
      <c r="AO200" s="305"/>
      <c r="AP200" s="305"/>
      <c r="AQ200" s="305"/>
      <c r="AR200" s="305"/>
      <c r="AS200" s="305"/>
      <c r="AT200" s="305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</row>
    <row r="201" spans="2:88" s="116" customFormat="1" ht="27.75">
      <c r="B201" s="117"/>
      <c r="C201" s="118"/>
      <c r="D201" s="115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5"/>
      <c r="AG201" s="115"/>
      <c r="AH201" s="115"/>
      <c r="AI201" s="115"/>
      <c r="AK201" s="305"/>
      <c r="AL201" s="305"/>
      <c r="AM201" s="305"/>
      <c r="AN201" s="305"/>
      <c r="AO201" s="305"/>
      <c r="AP201" s="305"/>
      <c r="AQ201" s="305"/>
      <c r="AR201" s="305"/>
      <c r="AS201" s="305"/>
      <c r="AT201" s="305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</row>
    <row r="202" spans="2:88" s="116" customFormat="1" ht="27.75">
      <c r="B202" s="117" t="s">
        <v>468</v>
      </c>
      <c r="C202" s="114" t="s">
        <v>469</v>
      </c>
      <c r="D202" s="115">
        <v>100</v>
      </c>
      <c r="E202" s="114"/>
      <c r="F202" s="114"/>
      <c r="G202" s="114"/>
      <c r="H202" s="114"/>
      <c r="I202" s="114"/>
      <c r="J202" s="114"/>
      <c r="K202" s="114"/>
      <c r="L202" s="114">
        <v>91</v>
      </c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>
        <v>10</v>
      </c>
      <c r="AD202" s="114"/>
      <c r="AE202" s="114"/>
      <c r="AF202" s="114"/>
      <c r="AG202" s="114"/>
      <c r="AH202" s="114"/>
      <c r="AI202" s="114"/>
      <c r="AJ202" s="116">
        <v>0.3</v>
      </c>
      <c r="AK202" s="305"/>
      <c r="AL202" s="305"/>
      <c r="AM202" s="305"/>
      <c r="AN202" s="305"/>
      <c r="AO202" s="305"/>
      <c r="AP202" s="305"/>
      <c r="AQ202" s="305"/>
      <c r="AR202" s="305"/>
      <c r="AS202" s="305"/>
      <c r="AT202" s="305"/>
      <c r="AU202" s="305"/>
      <c r="AV202" s="305"/>
      <c r="AW202" s="305"/>
      <c r="AX202" s="305"/>
      <c r="AY202" s="305"/>
      <c r="AZ202" s="305"/>
      <c r="BA202" s="305"/>
      <c r="BB202" s="305"/>
      <c r="BC202" s="305"/>
      <c r="BD202" s="305"/>
      <c r="BE202" s="305"/>
      <c r="BF202" s="305"/>
      <c r="BG202" s="305"/>
      <c r="BH202" s="305"/>
      <c r="BI202" s="305"/>
      <c r="BJ202" s="305"/>
      <c r="BK202" s="305"/>
      <c r="BL202" s="305"/>
      <c r="BM202" s="305"/>
      <c r="BN202" s="305"/>
      <c r="BO202" s="305"/>
      <c r="BP202" s="305"/>
      <c r="BQ202" s="305"/>
      <c r="BR202" s="305"/>
      <c r="BS202" s="305"/>
      <c r="BT202" s="305"/>
      <c r="BU202" s="305"/>
      <c r="BV202" s="305"/>
      <c r="BW202" s="305"/>
      <c r="BX202" s="305"/>
      <c r="BY202" s="305"/>
      <c r="BZ202" s="305"/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</row>
    <row r="203" spans="2:88" s="116" customFormat="1" ht="27.75">
      <c r="B203" s="117" t="s">
        <v>385</v>
      </c>
      <c r="C203" s="114" t="s">
        <v>383</v>
      </c>
      <c r="D203" s="115">
        <v>350</v>
      </c>
      <c r="E203" s="114"/>
      <c r="F203" s="114"/>
      <c r="G203" s="114"/>
      <c r="H203" s="114"/>
      <c r="I203" s="114"/>
      <c r="J203" s="114"/>
      <c r="K203" s="114">
        <v>105</v>
      </c>
      <c r="L203" s="114">
        <v>31.5</v>
      </c>
      <c r="M203" s="114">
        <v>1.4</v>
      </c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>
        <v>3.5</v>
      </c>
      <c r="AD203" s="114"/>
      <c r="AE203" s="114"/>
      <c r="AF203" s="114"/>
      <c r="AG203" s="114"/>
      <c r="AH203" s="114"/>
      <c r="AI203" s="114"/>
      <c r="AK203" s="305">
        <v>2.1</v>
      </c>
      <c r="AL203" s="305"/>
      <c r="AM203" s="305"/>
      <c r="AN203" s="305">
        <v>0.01</v>
      </c>
      <c r="AO203" s="305"/>
      <c r="AP203" s="305"/>
      <c r="AQ203" s="305"/>
      <c r="AR203" s="305"/>
      <c r="AS203" s="305"/>
      <c r="AT203" s="305"/>
      <c r="AU203" s="305"/>
      <c r="AV203" s="305"/>
      <c r="AW203" s="305"/>
      <c r="AX203" s="305"/>
      <c r="AY203" s="305"/>
      <c r="AZ203" s="305"/>
      <c r="BA203" s="305"/>
      <c r="BB203" s="305"/>
      <c r="BC203" s="305"/>
      <c r="BD203" s="305"/>
      <c r="BE203" s="305"/>
      <c r="BF203" s="305"/>
      <c r="BG203" s="305"/>
      <c r="BH203" s="305"/>
      <c r="BI203" s="305"/>
      <c r="BJ203" s="305"/>
      <c r="BK203" s="305"/>
      <c r="BL203" s="305"/>
      <c r="BM203" s="305"/>
      <c r="BN203" s="305"/>
      <c r="BO203" s="305"/>
      <c r="BP203" s="305"/>
      <c r="BQ203" s="305"/>
      <c r="BR203" s="305"/>
      <c r="BS203" s="305"/>
      <c r="BT203" s="305"/>
      <c r="BU203" s="305"/>
      <c r="BV203" s="305"/>
      <c r="BW203" s="305"/>
      <c r="BX203" s="305"/>
      <c r="BY203" s="305"/>
      <c r="BZ203" s="305"/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</row>
    <row r="204" spans="2:88" s="116" customFormat="1" ht="27.75">
      <c r="B204" s="117"/>
      <c r="C204" s="114" t="s">
        <v>386</v>
      </c>
      <c r="D204" s="115">
        <v>20</v>
      </c>
      <c r="E204" s="114"/>
      <c r="F204" s="114"/>
      <c r="G204" s="114"/>
      <c r="H204" s="114"/>
      <c r="I204" s="114"/>
      <c r="J204" s="114"/>
      <c r="K204" s="114"/>
      <c r="L204" s="114">
        <v>2</v>
      </c>
      <c r="M204" s="114"/>
      <c r="N204" s="114"/>
      <c r="O204" s="114"/>
      <c r="P204" s="114"/>
      <c r="Q204" s="114">
        <v>22.8</v>
      </c>
      <c r="R204" s="114"/>
      <c r="S204" s="114"/>
      <c r="T204" s="114"/>
      <c r="U204" s="114"/>
      <c r="V204" s="114"/>
      <c r="W204" s="114"/>
      <c r="X204" s="114"/>
      <c r="Y204" s="114"/>
      <c r="Z204" s="114">
        <v>1.6</v>
      </c>
      <c r="AA204" s="114"/>
      <c r="AB204" s="114"/>
      <c r="AC204" s="114"/>
      <c r="AD204" s="114"/>
      <c r="AE204" s="114"/>
      <c r="AF204" s="114"/>
      <c r="AG204" s="114"/>
      <c r="AH204" s="115"/>
      <c r="AI204" s="115"/>
      <c r="AK204" s="305">
        <v>0.08</v>
      </c>
      <c r="AL204" s="305"/>
      <c r="AM204" s="305"/>
      <c r="AN204" s="305"/>
      <c r="AO204" s="305"/>
      <c r="AP204" s="305"/>
      <c r="AQ204" s="305"/>
      <c r="AR204" s="305"/>
      <c r="AS204" s="305"/>
      <c r="AT204" s="305"/>
      <c r="AU204" s="305"/>
      <c r="AV204" s="305"/>
      <c r="AW204" s="305"/>
      <c r="AX204" s="305"/>
      <c r="AY204" s="305"/>
      <c r="AZ204" s="305"/>
      <c r="BA204" s="305"/>
      <c r="BB204" s="305"/>
      <c r="BC204" s="305"/>
      <c r="BD204" s="305"/>
      <c r="BE204" s="305"/>
      <c r="BF204" s="305"/>
      <c r="BG204" s="305"/>
      <c r="BH204" s="305"/>
      <c r="BI204" s="305"/>
      <c r="BJ204" s="305"/>
      <c r="BK204" s="305"/>
      <c r="BL204" s="305"/>
      <c r="BM204" s="305"/>
      <c r="BN204" s="305"/>
      <c r="BO204" s="305"/>
      <c r="BP204" s="305"/>
      <c r="BQ204" s="305"/>
      <c r="BR204" s="305"/>
      <c r="BS204" s="305"/>
      <c r="BT204" s="305"/>
      <c r="BU204" s="305"/>
      <c r="BV204" s="305"/>
      <c r="BW204" s="305"/>
      <c r="BX204" s="305"/>
      <c r="BY204" s="305"/>
      <c r="BZ204" s="305"/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</row>
    <row r="205" spans="2:88" s="116" customFormat="1" ht="27.75">
      <c r="B205" s="117" t="s">
        <v>237</v>
      </c>
      <c r="C205" s="118" t="s">
        <v>238</v>
      </c>
      <c r="D205" s="115">
        <v>100</v>
      </c>
      <c r="E205" s="114">
        <v>28</v>
      </c>
      <c r="F205" s="114"/>
      <c r="G205" s="114"/>
      <c r="H205" s="114"/>
      <c r="I205" s="115"/>
      <c r="J205" s="114"/>
      <c r="K205" s="114"/>
      <c r="L205" s="114"/>
      <c r="M205" s="114"/>
      <c r="N205" s="114"/>
      <c r="O205" s="114"/>
      <c r="P205" s="114"/>
      <c r="Q205" s="114">
        <v>74</v>
      </c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>
        <v>6</v>
      </c>
      <c r="AD205" s="114"/>
      <c r="AE205" s="114"/>
      <c r="AF205" s="114"/>
      <c r="AG205" s="114"/>
      <c r="AH205" s="114"/>
      <c r="AI205" s="114"/>
      <c r="AK205" s="305"/>
      <c r="AL205" s="305"/>
      <c r="AM205" s="305"/>
      <c r="AN205" s="305"/>
      <c r="AO205" s="305"/>
      <c r="AP205" s="305"/>
      <c r="AQ205" s="305"/>
      <c r="AR205" s="305"/>
      <c r="AS205" s="305"/>
      <c r="AT205" s="305"/>
      <c r="AU205" s="305"/>
      <c r="AV205" s="305"/>
      <c r="AW205" s="305"/>
      <c r="AX205" s="305"/>
      <c r="AY205" s="305"/>
      <c r="AZ205" s="305"/>
      <c r="BA205" s="305"/>
      <c r="BB205" s="305"/>
      <c r="BC205" s="305"/>
      <c r="BD205" s="305"/>
      <c r="BE205" s="305"/>
      <c r="BF205" s="305"/>
      <c r="BG205" s="305"/>
      <c r="BH205" s="305"/>
      <c r="BI205" s="305"/>
      <c r="BJ205" s="305"/>
      <c r="BK205" s="305"/>
      <c r="BL205" s="305"/>
      <c r="BM205" s="305"/>
      <c r="BN205" s="305"/>
      <c r="BO205" s="305"/>
      <c r="BP205" s="305"/>
      <c r="BQ205" s="305"/>
      <c r="BR205" s="305"/>
      <c r="BS205" s="305"/>
      <c r="BT205" s="305"/>
      <c r="BU205" s="305"/>
      <c r="BV205" s="305"/>
      <c r="BW205" s="305"/>
      <c r="BX205" s="305"/>
      <c r="BY205" s="305"/>
      <c r="BZ205" s="305"/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</row>
    <row r="206" spans="2:88" s="116" customFormat="1" ht="27.75">
      <c r="B206" s="117" t="s">
        <v>239</v>
      </c>
      <c r="C206" s="114" t="s">
        <v>369</v>
      </c>
      <c r="D206" s="115">
        <v>200</v>
      </c>
      <c r="E206" s="114"/>
      <c r="F206" s="114">
        <v>2.4</v>
      </c>
      <c r="G206" s="114"/>
      <c r="H206" s="114"/>
      <c r="I206" s="114"/>
      <c r="J206" s="114"/>
      <c r="K206" s="114"/>
      <c r="L206" s="114">
        <v>241.2</v>
      </c>
      <c r="M206" s="114">
        <v>4.8</v>
      </c>
      <c r="N206" s="114"/>
      <c r="O206" s="114"/>
      <c r="P206" s="114"/>
      <c r="Q206" s="114"/>
      <c r="R206" s="114"/>
      <c r="S206" s="114"/>
      <c r="T206" s="114"/>
      <c r="U206" s="114"/>
      <c r="V206" s="114">
        <v>7</v>
      </c>
      <c r="W206" s="114"/>
      <c r="X206" s="114"/>
      <c r="Y206" s="114"/>
      <c r="Z206" s="114"/>
      <c r="AA206" s="114"/>
      <c r="AB206" s="114"/>
      <c r="AC206" s="114"/>
      <c r="AD206" s="114">
        <v>6</v>
      </c>
      <c r="AE206" s="114"/>
      <c r="AF206" s="114"/>
      <c r="AG206" s="114"/>
      <c r="AH206" s="114"/>
      <c r="AI206" s="306"/>
      <c r="AJ206" s="305"/>
      <c r="AK206" s="305"/>
      <c r="AL206" s="305"/>
      <c r="AM206" s="305"/>
      <c r="AN206" s="305"/>
      <c r="AO206" s="305"/>
      <c r="AP206" s="305"/>
      <c r="AQ206" s="305"/>
      <c r="AR206" s="305"/>
      <c r="AS206" s="305"/>
      <c r="AT206" s="305"/>
      <c r="AU206" s="305"/>
      <c r="AV206" s="305"/>
      <c r="AW206" s="305"/>
      <c r="AX206" s="305"/>
      <c r="AY206" s="305"/>
      <c r="AZ206" s="305"/>
      <c r="BA206" s="305"/>
      <c r="BB206" s="305"/>
      <c r="BC206" s="305"/>
      <c r="BD206" s="305"/>
      <c r="BE206" s="305"/>
      <c r="BF206" s="305"/>
      <c r="BG206" s="305"/>
      <c r="BH206" s="305"/>
      <c r="BI206" s="305"/>
      <c r="BJ206" s="305"/>
      <c r="BK206" s="305"/>
      <c r="BL206" s="305"/>
      <c r="BM206" s="305"/>
      <c r="BN206" s="305"/>
      <c r="BO206" s="305"/>
      <c r="BP206" s="305"/>
      <c r="BQ206" s="305"/>
      <c r="BR206" s="305"/>
      <c r="BS206" s="305"/>
      <c r="BT206" s="305"/>
      <c r="BU206" s="305"/>
    </row>
    <row r="207" spans="2:88" s="116" customFormat="1" ht="27.75">
      <c r="B207" s="117" t="s">
        <v>242</v>
      </c>
      <c r="C207" s="118" t="s">
        <v>243</v>
      </c>
      <c r="D207" s="115">
        <v>200</v>
      </c>
      <c r="E207" s="114"/>
      <c r="F207" s="114"/>
      <c r="G207" s="114">
        <v>10</v>
      </c>
      <c r="H207" s="114"/>
      <c r="I207" s="114"/>
      <c r="J207" s="114"/>
      <c r="K207" s="114"/>
      <c r="L207" s="114"/>
      <c r="M207" s="114"/>
      <c r="N207" s="114"/>
      <c r="O207" s="114"/>
      <c r="P207" s="114">
        <v>60</v>
      </c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>
        <v>16</v>
      </c>
      <c r="AE207" s="114"/>
      <c r="AF207" s="114"/>
      <c r="AG207" s="114"/>
      <c r="AH207" s="114"/>
      <c r="AI207" s="114"/>
      <c r="AK207" s="305"/>
      <c r="AL207" s="305"/>
      <c r="AM207" s="305"/>
      <c r="AN207" s="305"/>
      <c r="AO207" s="305"/>
      <c r="AP207" s="305"/>
      <c r="AQ207" s="305"/>
      <c r="AR207" s="305"/>
      <c r="AS207" s="305"/>
      <c r="AT207" s="305"/>
      <c r="AU207" s="305"/>
      <c r="AV207" s="305"/>
      <c r="AW207" s="305"/>
      <c r="AX207" s="305"/>
      <c r="AY207" s="305"/>
      <c r="AZ207" s="305"/>
      <c r="BA207" s="305"/>
      <c r="BB207" s="305"/>
      <c r="BC207" s="305"/>
      <c r="BD207" s="305"/>
      <c r="BE207" s="305"/>
      <c r="BF207" s="305"/>
      <c r="BG207" s="305"/>
      <c r="BH207" s="305"/>
      <c r="BI207" s="305"/>
      <c r="BJ207" s="305"/>
      <c r="BK207" s="305"/>
      <c r="BL207" s="305"/>
      <c r="BM207" s="305"/>
      <c r="BN207" s="305"/>
      <c r="BO207" s="305"/>
      <c r="BP207" s="305"/>
      <c r="BQ207" s="305"/>
      <c r="BR207" s="305"/>
      <c r="BS207" s="305"/>
      <c r="BT207" s="305"/>
      <c r="BU207" s="305"/>
      <c r="BV207" s="305"/>
      <c r="BW207" s="305"/>
      <c r="BX207" s="305"/>
      <c r="BY207" s="305"/>
      <c r="BZ207" s="305"/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</row>
    <row r="208" spans="2:88" s="116" customFormat="1" ht="27.75">
      <c r="B208" s="117"/>
      <c r="C208" s="118" t="s">
        <v>39</v>
      </c>
      <c r="D208" s="115">
        <v>90</v>
      </c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K208" s="305"/>
      <c r="AL208" s="305"/>
      <c r="AM208" s="305"/>
      <c r="AN208" s="305"/>
      <c r="AO208" s="305"/>
      <c r="AP208" s="305"/>
      <c r="AQ208" s="305"/>
      <c r="AR208" s="305"/>
      <c r="AS208" s="305"/>
      <c r="AT208" s="305"/>
      <c r="AU208" s="305"/>
      <c r="AV208" s="305"/>
      <c r="AW208" s="305"/>
      <c r="AX208" s="305"/>
      <c r="AY208" s="305"/>
      <c r="AZ208" s="305"/>
      <c r="BA208" s="305"/>
      <c r="BB208" s="305"/>
      <c r="BC208" s="305"/>
      <c r="BD208" s="305"/>
      <c r="BE208" s="305"/>
      <c r="BF208" s="305"/>
      <c r="BG208" s="305"/>
      <c r="BH208" s="305"/>
      <c r="BI208" s="305"/>
      <c r="BJ208" s="305"/>
      <c r="BK208" s="305"/>
      <c r="BL208" s="305"/>
      <c r="BM208" s="305"/>
      <c r="BN208" s="305"/>
      <c r="BO208" s="305"/>
      <c r="BP208" s="305"/>
      <c r="BQ208" s="305"/>
      <c r="BR208" s="305"/>
      <c r="BS208" s="305"/>
      <c r="BT208" s="305"/>
      <c r="BU208" s="305"/>
      <c r="BV208" s="305"/>
      <c r="BW208" s="305"/>
      <c r="BX208" s="305"/>
      <c r="BY208" s="305"/>
      <c r="BZ208" s="305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</row>
    <row r="209" spans="2:88" s="116" customFormat="1" ht="27.75">
      <c r="B209" s="117"/>
      <c r="C209" s="118"/>
      <c r="D209" s="115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K209" s="305"/>
      <c r="AL209" s="305"/>
      <c r="AM209" s="305"/>
      <c r="AN209" s="305"/>
      <c r="AO209" s="305"/>
      <c r="AP209" s="305"/>
      <c r="AQ209" s="305"/>
      <c r="AR209" s="305"/>
      <c r="AS209" s="305"/>
      <c r="AT209" s="305"/>
      <c r="AU209" s="305"/>
      <c r="AV209" s="305"/>
      <c r="AW209" s="305"/>
      <c r="AX209" s="305"/>
      <c r="AY209" s="305"/>
      <c r="AZ209" s="305"/>
      <c r="BA209" s="305"/>
      <c r="BB209" s="305"/>
      <c r="BC209" s="305"/>
      <c r="BD209" s="305"/>
      <c r="BE209" s="305"/>
      <c r="BF209" s="305"/>
      <c r="BG209" s="305"/>
      <c r="BH209" s="305"/>
      <c r="BI209" s="305"/>
      <c r="BJ209" s="305"/>
      <c r="BK209" s="305"/>
      <c r="BL209" s="305"/>
      <c r="BM209" s="305"/>
      <c r="BN209" s="305"/>
      <c r="BO209" s="305"/>
      <c r="BP209" s="305"/>
      <c r="BQ209" s="305"/>
      <c r="BR209" s="305"/>
      <c r="BS209" s="305"/>
      <c r="BT209" s="305"/>
      <c r="BU209" s="305"/>
      <c r="BV209" s="305"/>
      <c r="BW209" s="305"/>
      <c r="BX209" s="305"/>
      <c r="BY209" s="305"/>
      <c r="BZ209" s="305"/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</row>
    <row r="210" spans="2:88" s="116" customFormat="1" ht="27.75">
      <c r="B210" s="117"/>
      <c r="C210" s="118"/>
      <c r="D210" s="115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</row>
    <row r="211" spans="2:88" s="116" customFormat="1" ht="27.75">
      <c r="B211" s="117" t="s">
        <v>280</v>
      </c>
      <c r="C211" s="114" t="s">
        <v>281</v>
      </c>
      <c r="D211" s="115" t="s">
        <v>71</v>
      </c>
      <c r="E211" s="114"/>
      <c r="F211" s="114"/>
      <c r="G211" s="114"/>
      <c r="H211" s="114"/>
      <c r="I211" s="114"/>
      <c r="J211" s="114"/>
      <c r="K211" s="114">
        <v>160</v>
      </c>
      <c r="L211" s="114">
        <v>16</v>
      </c>
      <c r="M211" s="114">
        <v>3.84</v>
      </c>
      <c r="N211" s="114"/>
      <c r="O211" s="114"/>
      <c r="P211" s="114"/>
      <c r="Q211" s="114">
        <v>126.4</v>
      </c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>
        <v>8</v>
      </c>
      <c r="AD211" s="114"/>
      <c r="AE211" s="114"/>
      <c r="AF211" s="114"/>
      <c r="AG211" s="114"/>
      <c r="AH211" s="114"/>
      <c r="AI211" s="114"/>
      <c r="AK211" s="305"/>
      <c r="AL211" s="305"/>
      <c r="AM211" s="305"/>
      <c r="AN211" s="305"/>
      <c r="AO211" s="305"/>
      <c r="AP211" s="305"/>
      <c r="AQ211" s="305"/>
      <c r="AR211" s="305"/>
      <c r="AS211" s="305"/>
      <c r="AT211" s="305"/>
      <c r="AU211" s="305"/>
      <c r="AV211" s="305"/>
      <c r="AW211" s="305"/>
      <c r="AX211" s="305"/>
      <c r="AY211" s="305"/>
      <c r="AZ211" s="305"/>
      <c r="BA211" s="305"/>
      <c r="BB211" s="305"/>
      <c r="BC211" s="305"/>
      <c r="BD211" s="305"/>
      <c r="BE211" s="305"/>
      <c r="BF211" s="305"/>
      <c r="BG211" s="305"/>
      <c r="BH211" s="305"/>
      <c r="BI211" s="305"/>
      <c r="BJ211" s="305"/>
      <c r="BK211" s="305"/>
      <c r="BL211" s="305"/>
      <c r="BM211" s="305"/>
      <c r="BN211" s="305"/>
      <c r="BO211" s="305"/>
      <c r="BP211" s="305"/>
      <c r="BQ211" s="305"/>
      <c r="BR211" s="305"/>
      <c r="BS211" s="305"/>
      <c r="BT211" s="305"/>
      <c r="BU211" s="305"/>
      <c r="BV211" s="305"/>
      <c r="BW211" s="305"/>
      <c r="BX211" s="305"/>
      <c r="BY211" s="305"/>
      <c r="BZ211" s="305"/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</row>
    <row r="212" spans="2:88" s="116" customFormat="1" ht="27.75">
      <c r="B212" s="117" t="s">
        <v>245</v>
      </c>
      <c r="C212" s="114" t="s">
        <v>3</v>
      </c>
      <c r="D212" s="115">
        <v>200</v>
      </c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>
        <v>10</v>
      </c>
      <c r="AE212" s="114"/>
      <c r="AF212" s="114"/>
      <c r="AG212" s="114">
        <v>1</v>
      </c>
      <c r="AH212" s="114"/>
      <c r="AI212" s="114"/>
      <c r="AK212" s="305"/>
      <c r="AL212" s="305"/>
      <c r="AM212" s="305"/>
      <c r="AN212" s="305"/>
      <c r="AO212" s="305"/>
      <c r="AP212" s="305"/>
      <c r="AQ212" s="305"/>
      <c r="AR212" s="305"/>
      <c r="AS212" s="305"/>
      <c r="AT212" s="305"/>
      <c r="AU212" s="305"/>
      <c r="AV212" s="305"/>
      <c r="AW212" s="305"/>
      <c r="AX212" s="305"/>
      <c r="AY212" s="305"/>
      <c r="AZ212" s="305"/>
      <c r="BA212" s="305"/>
      <c r="BB212" s="305"/>
      <c r="BC212" s="305"/>
      <c r="BD212" s="305"/>
      <c r="BE212" s="305"/>
      <c r="BF212" s="305"/>
      <c r="BG212" s="305"/>
      <c r="BH212" s="305"/>
      <c r="BI212" s="305"/>
      <c r="BJ212" s="305"/>
      <c r="BK212" s="305"/>
      <c r="BL212" s="305"/>
      <c r="BM212" s="305"/>
      <c r="BN212" s="305"/>
      <c r="BO212" s="305"/>
      <c r="BP212" s="305"/>
      <c r="BQ212" s="305"/>
      <c r="BR212" s="305"/>
      <c r="BS212" s="305"/>
      <c r="BT212" s="305"/>
      <c r="BU212" s="305"/>
      <c r="BV212" s="305"/>
      <c r="BW212" s="305"/>
      <c r="BX212" s="305"/>
      <c r="BY212" s="305"/>
      <c r="BZ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</row>
    <row r="213" spans="2:88" s="116" customFormat="1" ht="27.75">
      <c r="B213" s="117"/>
      <c r="C213" s="114" t="s">
        <v>39</v>
      </c>
      <c r="D213" s="115">
        <v>45</v>
      </c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K213" s="305"/>
      <c r="AL213" s="305"/>
      <c r="AM213" s="305"/>
      <c r="AN213" s="305"/>
      <c r="AO213" s="305"/>
      <c r="AP213" s="305"/>
      <c r="AQ213" s="305"/>
      <c r="AR213" s="305"/>
      <c r="AS213" s="305"/>
      <c r="AT213" s="305"/>
      <c r="AU213" s="305"/>
      <c r="AV213" s="305"/>
      <c r="AW213" s="305"/>
      <c r="AX213" s="305"/>
      <c r="AY213" s="305"/>
      <c r="AZ213" s="305"/>
      <c r="BA213" s="305"/>
      <c r="BB213" s="305"/>
      <c r="BC213" s="305"/>
      <c r="BD213" s="305"/>
      <c r="BE213" s="305"/>
      <c r="BF213" s="305"/>
      <c r="BG213" s="305"/>
      <c r="BH213" s="305"/>
      <c r="BI213" s="305"/>
      <c r="BJ213" s="305"/>
      <c r="BK213" s="305"/>
      <c r="BL213" s="305"/>
      <c r="BM213" s="305"/>
      <c r="BN213" s="305"/>
      <c r="BO213" s="305"/>
      <c r="BP213" s="305"/>
      <c r="BQ213" s="305"/>
      <c r="BR213" s="305"/>
      <c r="BS213" s="305"/>
      <c r="BT213" s="305"/>
      <c r="BU213" s="305"/>
      <c r="BV213" s="305"/>
      <c r="BW213" s="305"/>
      <c r="BX213" s="305"/>
      <c r="BY213" s="305"/>
      <c r="BZ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</row>
    <row r="214" spans="2:88" s="116" customFormat="1" ht="27.75">
      <c r="B214" s="117"/>
      <c r="C214" s="114" t="s">
        <v>31</v>
      </c>
      <c r="D214" s="115">
        <v>60</v>
      </c>
      <c r="E214" s="114">
        <v>60</v>
      </c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K214" s="305"/>
      <c r="AL214" s="305"/>
      <c r="AM214" s="305"/>
      <c r="AN214" s="305"/>
      <c r="AO214" s="305"/>
      <c r="AP214" s="305"/>
      <c r="AQ214" s="305"/>
      <c r="AR214" s="305"/>
      <c r="AS214" s="305"/>
      <c r="AT214" s="305"/>
      <c r="AU214" s="305"/>
      <c r="AV214" s="305"/>
      <c r="AW214" s="305"/>
      <c r="AX214" s="305"/>
      <c r="AY214" s="305"/>
      <c r="AZ214" s="305"/>
      <c r="BA214" s="305"/>
      <c r="BB214" s="305"/>
      <c r="BC214" s="305"/>
      <c r="BD214" s="305"/>
      <c r="BE214" s="305"/>
      <c r="BF214" s="305"/>
      <c r="BG214" s="305"/>
      <c r="BH214" s="305"/>
      <c r="BI214" s="305"/>
      <c r="BJ214" s="305"/>
      <c r="BK214" s="305"/>
      <c r="BL214" s="305"/>
      <c r="BM214" s="305"/>
      <c r="BN214" s="305"/>
      <c r="BO214" s="305"/>
      <c r="BP214" s="305"/>
      <c r="BQ214" s="305"/>
      <c r="BR214" s="305"/>
      <c r="BS214" s="305"/>
      <c r="BT214" s="305"/>
      <c r="BU214" s="305"/>
      <c r="BV214" s="305"/>
      <c r="BW214" s="305"/>
      <c r="BX214" s="305"/>
      <c r="BY214" s="305"/>
      <c r="BZ214" s="305"/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</row>
    <row r="215" spans="2:88" s="116" customFormat="1" ht="27.75">
      <c r="B215" s="117"/>
      <c r="C215" s="114"/>
      <c r="D215" s="115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K215" s="305"/>
      <c r="AL215" s="305"/>
      <c r="AM215" s="305"/>
      <c r="AN215" s="305"/>
      <c r="AO215" s="305"/>
      <c r="AP215" s="305"/>
      <c r="AQ215" s="305"/>
      <c r="AR215" s="305"/>
      <c r="AS215" s="305"/>
      <c r="AT215" s="305"/>
      <c r="AU215" s="305"/>
      <c r="AV215" s="305"/>
      <c r="AW215" s="305"/>
      <c r="AX215" s="305"/>
      <c r="AY215" s="305"/>
      <c r="AZ215" s="305"/>
      <c r="BA215" s="305"/>
      <c r="BB215" s="305"/>
      <c r="BC215" s="305"/>
      <c r="BD215" s="305"/>
      <c r="BE215" s="305"/>
      <c r="BF215" s="305"/>
      <c r="BG215" s="305"/>
      <c r="BH215" s="305"/>
      <c r="BI215" s="305"/>
      <c r="BJ215" s="305"/>
      <c r="BK215" s="305"/>
      <c r="BL215" s="305"/>
      <c r="BM215" s="305"/>
      <c r="BN215" s="305"/>
      <c r="BO215" s="305"/>
      <c r="BP215" s="305"/>
      <c r="BQ215" s="305"/>
      <c r="BR215" s="305"/>
      <c r="BS215" s="305"/>
      <c r="BT215" s="305"/>
      <c r="BU215" s="305"/>
      <c r="BV215" s="305"/>
      <c r="BW215" s="305"/>
      <c r="BX215" s="305"/>
      <c r="BY215" s="305"/>
      <c r="BZ215" s="305"/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</row>
    <row r="216" spans="2:88" s="116" customFormat="1" ht="27.75">
      <c r="B216" s="117" t="s">
        <v>234</v>
      </c>
      <c r="C216" s="114" t="s">
        <v>48</v>
      </c>
      <c r="D216" s="115">
        <v>180</v>
      </c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>
        <v>180</v>
      </c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K216" s="305"/>
      <c r="AL216" s="305"/>
      <c r="AM216" s="305"/>
      <c r="AN216" s="305"/>
      <c r="AO216" s="305"/>
      <c r="AP216" s="305"/>
      <c r="AQ216" s="305"/>
      <c r="AR216" s="305"/>
      <c r="AS216" s="305"/>
      <c r="AT216" s="305"/>
      <c r="AU216" s="305"/>
      <c r="AV216" s="305"/>
      <c r="AW216" s="305"/>
      <c r="AX216" s="305"/>
      <c r="AY216" s="305"/>
      <c r="AZ216" s="305"/>
      <c r="BA216" s="305"/>
      <c r="BB216" s="305"/>
      <c r="BC216" s="305"/>
      <c r="BD216" s="305"/>
      <c r="BE216" s="305"/>
      <c r="BF216" s="305"/>
      <c r="BG216" s="305"/>
      <c r="BH216" s="305"/>
      <c r="BI216" s="305"/>
      <c r="BJ216" s="305"/>
      <c r="BK216" s="305"/>
      <c r="BL216" s="305"/>
      <c r="BM216" s="305"/>
      <c r="BN216" s="305"/>
      <c r="BO216" s="305"/>
      <c r="BP216" s="305"/>
      <c r="BQ216" s="305"/>
      <c r="BR216" s="305"/>
      <c r="BS216" s="305"/>
      <c r="BT216" s="305"/>
      <c r="BU216" s="305"/>
      <c r="BV216" s="305"/>
      <c r="BW216" s="305"/>
      <c r="BX216" s="305"/>
      <c r="BY216" s="305"/>
      <c r="BZ216" s="305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</row>
    <row r="217" spans="2:88" s="116" customFormat="1" ht="27.75">
      <c r="B217" s="117"/>
      <c r="C217" s="114" t="s">
        <v>31</v>
      </c>
      <c r="D217" s="115">
        <v>40</v>
      </c>
      <c r="E217" s="114">
        <v>40</v>
      </c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K217" s="305"/>
      <c r="AL217" s="305"/>
      <c r="AM217" s="305"/>
      <c r="AN217" s="305"/>
      <c r="AO217" s="305"/>
      <c r="AP217" s="305"/>
      <c r="AQ217" s="305"/>
      <c r="AR217" s="305"/>
      <c r="AS217" s="305"/>
      <c r="AT217" s="305"/>
      <c r="AU217" s="305"/>
      <c r="AV217" s="305"/>
      <c r="AW217" s="305"/>
      <c r="AX217" s="305"/>
      <c r="AY217" s="305"/>
      <c r="AZ217" s="305"/>
      <c r="BA217" s="305"/>
      <c r="BB217" s="305"/>
      <c r="BC217" s="305"/>
      <c r="BD217" s="305"/>
      <c r="BE217" s="305"/>
      <c r="BF217" s="305"/>
      <c r="BG217" s="305"/>
      <c r="BH217" s="305"/>
      <c r="BI217" s="305"/>
      <c r="BJ217" s="305"/>
      <c r="BK217" s="305"/>
      <c r="BL217" s="305"/>
      <c r="BM217" s="305"/>
      <c r="BN217" s="305"/>
      <c r="BO217" s="305"/>
      <c r="BP217" s="305"/>
      <c r="BQ217" s="305"/>
      <c r="BR217" s="305"/>
      <c r="BS217" s="305"/>
      <c r="BT217" s="305"/>
      <c r="BU217" s="305"/>
      <c r="BV217" s="305"/>
      <c r="BW217" s="305"/>
      <c r="BX217" s="305"/>
      <c r="BY217" s="305"/>
      <c r="BZ217" s="305"/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</row>
    <row r="218" spans="2:88" s="116" customFormat="1" ht="27.75">
      <c r="B218" s="117"/>
      <c r="C218" s="113" t="s">
        <v>35</v>
      </c>
      <c r="D218" s="310">
        <v>15</v>
      </c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K218" s="305"/>
      <c r="AL218" s="305"/>
      <c r="AM218" s="305"/>
      <c r="AN218" s="305"/>
      <c r="AO218" s="305"/>
      <c r="AP218" s="305"/>
      <c r="AQ218" s="305"/>
      <c r="AR218" s="305"/>
      <c r="AS218" s="305"/>
      <c r="AT218" s="305"/>
      <c r="AU218" s="305"/>
      <c r="AV218" s="305"/>
      <c r="AW218" s="305"/>
      <c r="AX218" s="305"/>
      <c r="AY218" s="305"/>
      <c r="AZ218" s="305"/>
      <c r="BA218" s="305"/>
      <c r="BB218" s="305"/>
      <c r="BC218" s="305"/>
      <c r="BD218" s="305"/>
      <c r="BE218" s="305"/>
      <c r="BF218" s="305"/>
      <c r="BG218" s="305"/>
      <c r="BH218" s="305"/>
      <c r="BI218" s="305"/>
      <c r="BJ218" s="305"/>
      <c r="BK218" s="305"/>
      <c r="BL218" s="305"/>
      <c r="BM218" s="305"/>
      <c r="BN218" s="305"/>
      <c r="BO218" s="305"/>
      <c r="BP218" s="305"/>
      <c r="BQ218" s="305"/>
      <c r="BR218" s="305"/>
      <c r="BS218" s="305"/>
      <c r="BT218" s="305"/>
      <c r="BU218" s="305"/>
      <c r="BV218" s="305"/>
      <c r="BW218" s="305"/>
      <c r="BX218" s="305"/>
      <c r="BY218" s="305"/>
      <c r="BZ218" s="305"/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</row>
    <row r="219" spans="2:88" ht="26.25">
      <c r="B219" s="110"/>
      <c r="C219" s="121" t="s">
        <v>138</v>
      </c>
      <c r="D219" s="121">
        <f>D208+D213</f>
        <v>135</v>
      </c>
      <c r="E219" s="121">
        <f t="shared" ref="E219:AI219" si="6">SUM(E193:E218)</f>
        <v>181.5</v>
      </c>
      <c r="F219" s="121">
        <f t="shared" si="6"/>
        <v>44</v>
      </c>
      <c r="G219" s="121">
        <f t="shared" si="6"/>
        <v>10</v>
      </c>
      <c r="H219" s="121">
        <f t="shared" si="6"/>
        <v>0</v>
      </c>
      <c r="I219" s="121">
        <f t="shared" si="6"/>
        <v>60</v>
      </c>
      <c r="J219" s="121">
        <f t="shared" si="6"/>
        <v>0</v>
      </c>
      <c r="K219" s="121">
        <f t="shared" si="6"/>
        <v>265</v>
      </c>
      <c r="L219" s="121">
        <f t="shared" si="6"/>
        <v>381.7</v>
      </c>
      <c r="M219" s="121">
        <f t="shared" si="6"/>
        <v>10.039999999999999</v>
      </c>
      <c r="N219" s="121">
        <f t="shared" si="6"/>
        <v>50.6</v>
      </c>
      <c r="O219" s="121">
        <f t="shared" si="6"/>
        <v>0</v>
      </c>
      <c r="P219" s="121">
        <f t="shared" si="6"/>
        <v>60</v>
      </c>
      <c r="Q219" s="121">
        <f t="shared" si="6"/>
        <v>223.2</v>
      </c>
      <c r="R219" s="121">
        <f t="shared" si="6"/>
        <v>0</v>
      </c>
      <c r="S219" s="121">
        <f t="shared" si="6"/>
        <v>0</v>
      </c>
      <c r="T219" s="121">
        <f t="shared" si="6"/>
        <v>0</v>
      </c>
      <c r="U219" s="121">
        <f t="shared" si="6"/>
        <v>593</v>
      </c>
      <c r="V219" s="121">
        <f t="shared" si="6"/>
        <v>22</v>
      </c>
      <c r="W219" s="121">
        <f t="shared" si="6"/>
        <v>0</v>
      </c>
      <c r="X219" s="121">
        <f t="shared" si="6"/>
        <v>20</v>
      </c>
      <c r="Y219" s="121">
        <f t="shared" si="6"/>
        <v>0</v>
      </c>
      <c r="Z219" s="121">
        <f t="shared" si="6"/>
        <v>20.100000000000001</v>
      </c>
      <c r="AA219" s="121">
        <f t="shared" si="6"/>
        <v>0</v>
      </c>
      <c r="AB219" s="121">
        <f t="shared" si="6"/>
        <v>0</v>
      </c>
      <c r="AC219" s="121">
        <f t="shared" si="6"/>
        <v>41.6</v>
      </c>
      <c r="AD219" s="121">
        <f t="shared" si="6"/>
        <v>85.7</v>
      </c>
      <c r="AE219" s="121">
        <f t="shared" si="6"/>
        <v>0</v>
      </c>
      <c r="AF219" s="121">
        <f t="shared" si="6"/>
        <v>0</v>
      </c>
      <c r="AG219" s="121">
        <f t="shared" si="6"/>
        <v>1</v>
      </c>
      <c r="AH219" s="121">
        <f t="shared" si="6"/>
        <v>8</v>
      </c>
      <c r="AI219" s="121">
        <f t="shared" si="6"/>
        <v>3</v>
      </c>
    </row>
    <row r="220" spans="2:88" ht="26.25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</row>
    <row r="221" spans="2:88" s="304" customFormat="1" ht="26.25">
      <c r="B221" s="108"/>
      <c r="C221" s="109"/>
      <c r="D221" s="109"/>
      <c r="E221" s="109"/>
      <c r="F221" s="105" t="s">
        <v>295</v>
      </c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</row>
    <row r="222" spans="2:88" ht="26.25">
      <c r="B222" s="110" t="s">
        <v>230</v>
      </c>
      <c r="C222" s="110" t="s">
        <v>74</v>
      </c>
      <c r="D222" s="110" t="s">
        <v>75</v>
      </c>
      <c r="E222" s="110"/>
      <c r="F222" s="110"/>
      <c r="G222" s="110" t="s">
        <v>76</v>
      </c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</row>
    <row r="223" spans="2:88" ht="26.25">
      <c r="B223" s="110" t="s">
        <v>77</v>
      </c>
      <c r="C223" s="110" t="s">
        <v>78</v>
      </c>
      <c r="D223" s="110" t="s">
        <v>79</v>
      </c>
      <c r="E223" s="110" t="s">
        <v>80</v>
      </c>
      <c r="F223" s="110" t="s">
        <v>81</v>
      </c>
      <c r="G223" s="110" t="s">
        <v>82</v>
      </c>
      <c r="H223" s="110" t="s">
        <v>83</v>
      </c>
      <c r="I223" s="110" t="s">
        <v>84</v>
      </c>
      <c r="J223" s="110" t="s">
        <v>85</v>
      </c>
      <c r="K223" s="110" t="s">
        <v>86</v>
      </c>
      <c r="L223" s="110" t="s">
        <v>87</v>
      </c>
      <c r="M223" s="110" t="s">
        <v>88</v>
      </c>
      <c r="N223" s="110" t="s">
        <v>41</v>
      </c>
      <c r="O223" s="110" t="s">
        <v>89</v>
      </c>
      <c r="P223" s="110" t="s">
        <v>90</v>
      </c>
      <c r="Q223" s="110" t="s">
        <v>91</v>
      </c>
      <c r="R223" s="110" t="s">
        <v>92</v>
      </c>
      <c r="S223" s="110" t="s">
        <v>93</v>
      </c>
      <c r="T223" s="110" t="s">
        <v>94</v>
      </c>
      <c r="U223" s="110" t="s">
        <v>95</v>
      </c>
      <c r="V223" s="110" t="s">
        <v>96</v>
      </c>
      <c r="W223" s="110" t="s">
        <v>97</v>
      </c>
      <c r="X223" s="110" t="s">
        <v>98</v>
      </c>
      <c r="Y223" s="110" t="s">
        <v>99</v>
      </c>
      <c r="Z223" s="110" t="s">
        <v>100</v>
      </c>
      <c r="AA223" s="110" t="s">
        <v>101</v>
      </c>
      <c r="AB223" s="110" t="s">
        <v>102</v>
      </c>
      <c r="AC223" s="110" t="s">
        <v>103</v>
      </c>
      <c r="AD223" s="110" t="s">
        <v>104</v>
      </c>
      <c r="AE223" s="110" t="s">
        <v>136</v>
      </c>
      <c r="AF223" s="110" t="s">
        <v>105</v>
      </c>
      <c r="AG223" s="110" t="s">
        <v>106</v>
      </c>
      <c r="AH223" s="110" t="s">
        <v>107</v>
      </c>
      <c r="AI223" s="110" t="s">
        <v>108</v>
      </c>
    </row>
    <row r="224" spans="2:88" s="116" customFormat="1" ht="27.75">
      <c r="B224" s="113" t="s">
        <v>228</v>
      </c>
      <c r="C224" s="114" t="s">
        <v>229</v>
      </c>
      <c r="D224" s="115">
        <v>90</v>
      </c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>
        <v>90</v>
      </c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K224" s="305"/>
      <c r="AL224" s="305"/>
      <c r="AM224" s="305"/>
      <c r="AN224" s="305"/>
      <c r="AO224" s="305"/>
      <c r="AP224" s="305"/>
      <c r="AQ224" s="305"/>
      <c r="AR224" s="305"/>
      <c r="AS224" s="305"/>
      <c r="AT224" s="305"/>
      <c r="AU224" s="305"/>
      <c r="AV224" s="305"/>
      <c r="AW224" s="305"/>
      <c r="AX224" s="305"/>
      <c r="AY224" s="305"/>
      <c r="AZ224" s="305"/>
      <c r="BA224" s="305"/>
      <c r="BB224" s="305"/>
      <c r="BC224" s="305"/>
      <c r="BD224" s="305"/>
      <c r="BE224" s="305"/>
      <c r="BF224" s="305"/>
      <c r="BG224" s="305"/>
      <c r="BH224" s="305"/>
      <c r="BI224" s="305"/>
      <c r="BJ224" s="305"/>
      <c r="BK224" s="305"/>
      <c r="BL224" s="305"/>
      <c r="BM224" s="305"/>
      <c r="BN224" s="305"/>
      <c r="BO224" s="305"/>
      <c r="BP224" s="305"/>
      <c r="BQ224" s="305"/>
      <c r="BR224" s="305"/>
      <c r="BS224" s="305"/>
      <c r="BT224" s="305"/>
      <c r="BU224" s="305"/>
      <c r="BV224" s="305"/>
      <c r="BW224" s="305"/>
      <c r="BX224" s="305"/>
      <c r="BY224" s="305"/>
      <c r="BZ224" s="305"/>
      <c r="CA224" s="305"/>
      <c r="CB224" s="305"/>
      <c r="CC224" s="305"/>
      <c r="CD224" s="305"/>
      <c r="CE224" s="305"/>
      <c r="CF224" s="305"/>
      <c r="CG224" s="305"/>
      <c r="CH224" s="305"/>
      <c r="CI224" s="305"/>
      <c r="CJ224" s="305"/>
    </row>
    <row r="225" spans="2:88" s="116" customFormat="1" ht="27.75">
      <c r="B225" s="117" t="s">
        <v>264</v>
      </c>
      <c r="C225" s="114" t="s">
        <v>12</v>
      </c>
      <c r="D225" s="115">
        <v>200</v>
      </c>
      <c r="E225" s="114"/>
      <c r="F225" s="114"/>
      <c r="G225" s="114"/>
      <c r="H225" s="114">
        <v>67.900000000000006</v>
      </c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>
        <v>7</v>
      </c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K225" s="305"/>
      <c r="AL225" s="305"/>
      <c r="AM225" s="305"/>
      <c r="AN225" s="305"/>
      <c r="AO225" s="305"/>
      <c r="AP225" s="305"/>
      <c r="AQ225" s="305"/>
      <c r="AR225" s="305"/>
      <c r="AS225" s="305"/>
      <c r="AT225" s="305"/>
      <c r="AU225" s="305"/>
      <c r="AV225" s="305"/>
      <c r="AW225" s="305"/>
      <c r="AX225" s="305"/>
      <c r="AY225" s="305"/>
      <c r="AZ225" s="305"/>
      <c r="BA225" s="305"/>
      <c r="BB225" s="305"/>
      <c r="BC225" s="305"/>
      <c r="BD225" s="305"/>
      <c r="BE225" s="305"/>
      <c r="BF225" s="305"/>
      <c r="BG225" s="305"/>
      <c r="BH225" s="305"/>
      <c r="BI225" s="305"/>
      <c r="BJ225" s="305"/>
      <c r="BK225" s="305"/>
      <c r="BL225" s="305"/>
      <c r="BM225" s="305"/>
      <c r="BN225" s="305"/>
      <c r="BO225" s="305"/>
      <c r="BP225" s="305"/>
      <c r="BQ225" s="305"/>
      <c r="BR225" s="305"/>
      <c r="BS225" s="305"/>
      <c r="BT225" s="305"/>
      <c r="BU225" s="305"/>
      <c r="BV225" s="305"/>
      <c r="BW225" s="305"/>
      <c r="BX225" s="305"/>
      <c r="BY225" s="305"/>
      <c r="BZ225" s="305"/>
      <c r="CA225" s="305"/>
      <c r="CB225" s="305"/>
      <c r="CC225" s="305"/>
      <c r="CD225" s="305"/>
      <c r="CE225" s="305"/>
      <c r="CF225" s="305"/>
      <c r="CG225" s="305"/>
      <c r="CH225" s="305"/>
      <c r="CI225" s="305"/>
      <c r="CJ225" s="305"/>
    </row>
    <row r="226" spans="2:88" s="116" customFormat="1" ht="27.75">
      <c r="B226" s="117" t="s">
        <v>232</v>
      </c>
      <c r="C226" s="114" t="s">
        <v>233</v>
      </c>
      <c r="D226" s="115">
        <v>200</v>
      </c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>
        <v>100</v>
      </c>
      <c r="V226" s="114"/>
      <c r="W226" s="114"/>
      <c r="X226" s="114"/>
      <c r="Y226" s="114"/>
      <c r="Z226" s="114"/>
      <c r="AA226" s="114"/>
      <c r="AB226" s="114"/>
      <c r="AC226" s="114"/>
      <c r="AD226" s="114">
        <v>15</v>
      </c>
      <c r="AE226" s="114"/>
      <c r="AF226" s="114"/>
      <c r="AG226" s="114"/>
      <c r="AH226" s="114"/>
      <c r="AI226" s="114">
        <v>4</v>
      </c>
      <c r="AK226" s="305"/>
      <c r="AL226" s="305"/>
      <c r="AM226" s="305"/>
      <c r="AN226" s="305"/>
      <c r="AO226" s="305"/>
      <c r="AP226" s="305"/>
      <c r="AQ226" s="305"/>
      <c r="AR226" s="305"/>
      <c r="AS226" s="305"/>
      <c r="AT226" s="305"/>
      <c r="AU226" s="305"/>
      <c r="AV226" s="305"/>
      <c r="AW226" s="305"/>
      <c r="AX226" s="305"/>
      <c r="AY226" s="305"/>
      <c r="AZ226" s="305"/>
      <c r="BA226" s="305"/>
      <c r="BB226" s="305"/>
      <c r="BC226" s="305"/>
      <c r="BD226" s="305"/>
      <c r="BE226" s="305"/>
      <c r="BF226" s="305"/>
      <c r="BG226" s="305"/>
      <c r="BH226" s="305"/>
      <c r="BI226" s="305"/>
      <c r="BJ226" s="305"/>
      <c r="BK226" s="305"/>
      <c r="BL226" s="305"/>
      <c r="BM226" s="305"/>
      <c r="BN226" s="305"/>
      <c r="BO226" s="305"/>
      <c r="BP226" s="305"/>
      <c r="BQ226" s="305"/>
      <c r="BR226" s="305"/>
      <c r="BS226" s="305"/>
      <c r="BT226" s="305"/>
      <c r="BU226" s="305"/>
      <c r="BV226" s="305"/>
      <c r="BW226" s="305"/>
      <c r="BX226" s="305"/>
      <c r="BY226" s="305"/>
      <c r="BZ226" s="305"/>
      <c r="CA226" s="305"/>
      <c r="CB226" s="305"/>
      <c r="CC226" s="305"/>
      <c r="CD226" s="305"/>
      <c r="CE226" s="305"/>
      <c r="CF226" s="305"/>
      <c r="CG226" s="305"/>
      <c r="CH226" s="305"/>
      <c r="CI226" s="305"/>
      <c r="CJ226" s="305"/>
    </row>
    <row r="227" spans="2:88" s="116" customFormat="1" ht="27.75">
      <c r="B227" s="117"/>
      <c r="C227" s="114" t="s">
        <v>31</v>
      </c>
      <c r="D227" s="115">
        <v>40</v>
      </c>
      <c r="E227" s="114">
        <v>40</v>
      </c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K227" s="305"/>
      <c r="AL227" s="305"/>
      <c r="AM227" s="305"/>
      <c r="AN227" s="305"/>
      <c r="AO227" s="305"/>
      <c r="AP227" s="305"/>
      <c r="AQ227" s="305"/>
      <c r="AR227" s="305"/>
      <c r="AS227" s="305"/>
      <c r="AT227" s="305"/>
      <c r="AU227" s="305"/>
      <c r="AV227" s="305"/>
      <c r="AW227" s="305"/>
      <c r="AX227" s="305"/>
      <c r="AY227" s="305"/>
      <c r="AZ227" s="305"/>
      <c r="BA227" s="305"/>
      <c r="BB227" s="305"/>
      <c r="BC227" s="305"/>
      <c r="BD227" s="305"/>
      <c r="BE227" s="305"/>
      <c r="BF227" s="305"/>
      <c r="BG227" s="305"/>
      <c r="BH227" s="305"/>
      <c r="BI227" s="305"/>
      <c r="BJ227" s="305"/>
      <c r="BK227" s="305"/>
      <c r="BL227" s="305"/>
      <c r="BM227" s="305"/>
      <c r="BN227" s="305"/>
      <c r="BO227" s="305"/>
      <c r="BP227" s="305"/>
      <c r="BQ227" s="305"/>
      <c r="BR227" s="305"/>
      <c r="BS227" s="305"/>
      <c r="BT227" s="305"/>
      <c r="BU227" s="305"/>
      <c r="BV227" s="305"/>
      <c r="BW227" s="305"/>
      <c r="BX227" s="305"/>
      <c r="BY227" s="305"/>
      <c r="BZ227" s="305"/>
      <c r="CA227" s="305"/>
      <c r="CB227" s="305"/>
      <c r="CC227" s="305"/>
      <c r="CD227" s="305"/>
      <c r="CE227" s="305"/>
      <c r="CF227" s="305"/>
      <c r="CG227" s="305"/>
      <c r="CH227" s="305"/>
      <c r="CI227" s="305"/>
      <c r="CJ227" s="305"/>
    </row>
    <row r="228" spans="2:88" s="116" customFormat="1" ht="27.75">
      <c r="B228" s="117" t="s">
        <v>246</v>
      </c>
      <c r="C228" s="114" t="s">
        <v>137</v>
      </c>
      <c r="D228" s="115">
        <v>5</v>
      </c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>
        <v>5</v>
      </c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K228" s="305"/>
      <c r="AL228" s="305"/>
      <c r="AM228" s="305"/>
      <c r="AN228" s="305"/>
      <c r="AO228" s="305"/>
      <c r="AP228" s="305"/>
      <c r="AQ228" s="305"/>
      <c r="AR228" s="305"/>
      <c r="AS228" s="305"/>
      <c r="AT228" s="305"/>
      <c r="AU228" s="305"/>
      <c r="AV228" s="305"/>
      <c r="AW228" s="305"/>
      <c r="AX228" s="305"/>
      <c r="AY228" s="305"/>
      <c r="AZ228" s="305"/>
      <c r="BA228" s="305"/>
      <c r="BB228" s="305"/>
      <c r="BC228" s="305"/>
      <c r="BD228" s="305"/>
      <c r="BE228" s="305"/>
      <c r="BF228" s="305"/>
      <c r="BG228" s="305"/>
      <c r="BH228" s="305"/>
      <c r="BI228" s="305"/>
      <c r="BJ228" s="305"/>
      <c r="BK228" s="305"/>
      <c r="BL228" s="305"/>
      <c r="BM228" s="305"/>
      <c r="BN228" s="305"/>
      <c r="BO228" s="305"/>
      <c r="BP228" s="305"/>
      <c r="BQ228" s="305"/>
      <c r="BR228" s="305"/>
      <c r="BS228" s="305"/>
      <c r="BT228" s="305"/>
      <c r="BU228" s="305"/>
      <c r="BV228" s="305"/>
      <c r="BW228" s="305"/>
      <c r="BX228" s="305"/>
      <c r="BY228" s="305"/>
      <c r="BZ228" s="305"/>
      <c r="CA228" s="305"/>
      <c r="CB228" s="305"/>
      <c r="CC228" s="305"/>
      <c r="CD228" s="305"/>
      <c r="CE228" s="305"/>
      <c r="CF228" s="305"/>
      <c r="CG228" s="305"/>
      <c r="CH228" s="305"/>
      <c r="CI228" s="305"/>
      <c r="CJ228" s="305"/>
    </row>
    <row r="229" spans="2:88" s="116" customFormat="1" ht="27.75">
      <c r="B229" s="117"/>
      <c r="C229" s="118"/>
      <c r="D229" s="115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K229" s="305"/>
      <c r="AL229" s="305"/>
      <c r="AM229" s="305"/>
      <c r="AN229" s="305"/>
      <c r="AO229" s="305"/>
      <c r="AP229" s="305"/>
      <c r="AQ229" s="305"/>
      <c r="AR229" s="305"/>
      <c r="AS229" s="305"/>
      <c r="AT229" s="305"/>
      <c r="AU229" s="305"/>
      <c r="AV229" s="305"/>
      <c r="AW229" s="305"/>
      <c r="AX229" s="305"/>
      <c r="AY229" s="305"/>
      <c r="AZ229" s="305"/>
      <c r="BA229" s="305"/>
      <c r="BB229" s="305"/>
      <c r="BC229" s="305"/>
      <c r="BD229" s="305"/>
      <c r="BE229" s="305"/>
      <c r="BF229" s="305"/>
      <c r="BG229" s="305"/>
      <c r="BH229" s="305"/>
      <c r="BI229" s="305"/>
      <c r="BJ229" s="305"/>
      <c r="BK229" s="305"/>
      <c r="BL229" s="305"/>
      <c r="BM229" s="305"/>
      <c r="BN229" s="305"/>
      <c r="BO229" s="305"/>
      <c r="BP229" s="305"/>
      <c r="BQ229" s="305"/>
      <c r="BR229" s="305"/>
      <c r="BS229" s="305"/>
      <c r="BT229" s="305"/>
      <c r="BU229" s="305"/>
      <c r="BV229" s="305"/>
      <c r="BW229" s="305"/>
      <c r="BX229" s="305"/>
      <c r="BY229" s="305"/>
      <c r="BZ229" s="305"/>
      <c r="CA229" s="305"/>
      <c r="CB229" s="305"/>
      <c r="CC229" s="305"/>
      <c r="CD229" s="305"/>
      <c r="CE229" s="305"/>
      <c r="CF229" s="305"/>
      <c r="CG229" s="305"/>
      <c r="CH229" s="305"/>
      <c r="CI229" s="305"/>
      <c r="CJ229" s="305"/>
    </row>
    <row r="230" spans="2:88" s="116" customFormat="1" ht="27.75">
      <c r="B230" s="117"/>
      <c r="C230" s="114"/>
      <c r="D230" s="115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K230" s="305"/>
      <c r="AL230" s="305"/>
      <c r="AM230" s="305"/>
      <c r="AN230" s="305"/>
      <c r="AO230" s="305"/>
      <c r="AP230" s="305"/>
      <c r="AQ230" s="305"/>
      <c r="AR230" s="305"/>
      <c r="AS230" s="305"/>
      <c r="AT230" s="305"/>
      <c r="AU230" s="305"/>
      <c r="AV230" s="305"/>
      <c r="AW230" s="305"/>
      <c r="AX230" s="305"/>
      <c r="AY230" s="305"/>
      <c r="AZ230" s="305"/>
      <c r="BA230" s="305"/>
      <c r="BB230" s="305"/>
      <c r="BC230" s="305"/>
      <c r="BD230" s="305"/>
      <c r="BE230" s="305"/>
      <c r="BF230" s="305"/>
      <c r="BG230" s="305"/>
      <c r="BH230" s="305"/>
      <c r="BI230" s="305"/>
      <c r="BJ230" s="305"/>
      <c r="BK230" s="305"/>
      <c r="BL230" s="305"/>
      <c r="BM230" s="305"/>
      <c r="BN230" s="305"/>
      <c r="BO230" s="305"/>
      <c r="BP230" s="305"/>
      <c r="BQ230" s="305"/>
      <c r="BR230" s="305"/>
      <c r="BS230" s="305"/>
      <c r="BT230" s="305"/>
      <c r="BU230" s="305"/>
      <c r="BV230" s="305"/>
      <c r="BW230" s="305"/>
      <c r="BX230" s="305"/>
      <c r="BY230" s="305"/>
      <c r="BZ230" s="305"/>
      <c r="CA230" s="305"/>
      <c r="CB230" s="305"/>
      <c r="CC230" s="305"/>
      <c r="CD230" s="305"/>
      <c r="CE230" s="305"/>
      <c r="CF230" s="305"/>
      <c r="CG230" s="305"/>
      <c r="CH230" s="305"/>
      <c r="CI230" s="305"/>
      <c r="CJ230" s="305"/>
    </row>
    <row r="231" spans="2:88" s="116" customFormat="1" ht="27.75">
      <c r="B231" s="117"/>
      <c r="C231" s="114" t="s">
        <v>4</v>
      </c>
      <c r="D231" s="115">
        <v>200</v>
      </c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>
        <v>200</v>
      </c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K231" s="305"/>
      <c r="AL231" s="305"/>
      <c r="AM231" s="305"/>
      <c r="AN231" s="305"/>
      <c r="AO231" s="305"/>
      <c r="AP231" s="305"/>
      <c r="AQ231" s="305"/>
      <c r="AR231" s="305"/>
      <c r="AS231" s="305"/>
      <c r="AT231" s="305"/>
      <c r="AU231" s="305"/>
      <c r="AV231" s="305"/>
      <c r="AW231" s="305"/>
      <c r="AX231" s="305"/>
      <c r="AY231" s="305"/>
      <c r="AZ231" s="305"/>
      <c r="BA231" s="305"/>
      <c r="BB231" s="305"/>
      <c r="BC231" s="305"/>
      <c r="BD231" s="305"/>
      <c r="BE231" s="305"/>
      <c r="BF231" s="305"/>
      <c r="BG231" s="305"/>
      <c r="BH231" s="305"/>
      <c r="BI231" s="305"/>
      <c r="BJ231" s="305"/>
      <c r="BK231" s="305"/>
      <c r="BL231" s="305"/>
      <c r="BM231" s="305"/>
      <c r="BN231" s="305"/>
      <c r="BO231" s="305"/>
      <c r="BP231" s="305"/>
      <c r="BQ231" s="305"/>
      <c r="BR231" s="305"/>
      <c r="BS231" s="305"/>
      <c r="BT231" s="305"/>
      <c r="BU231" s="305"/>
      <c r="BV231" s="305"/>
      <c r="BW231" s="305"/>
      <c r="BX231" s="305"/>
      <c r="BY231" s="305"/>
      <c r="BZ231" s="305"/>
      <c r="CA231" s="305"/>
      <c r="CB231" s="305"/>
      <c r="CC231" s="305"/>
      <c r="CD231" s="305"/>
      <c r="CE231" s="305"/>
      <c r="CF231" s="305"/>
      <c r="CG231" s="305"/>
      <c r="CH231" s="305"/>
      <c r="CI231" s="305"/>
      <c r="CJ231" s="305"/>
    </row>
    <row r="232" spans="2:88" s="116" customFormat="1" ht="27.75">
      <c r="B232" s="117"/>
      <c r="C232" s="114" t="s">
        <v>38</v>
      </c>
      <c r="D232" s="115">
        <v>30</v>
      </c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>
        <v>30</v>
      </c>
      <c r="AF232" s="114"/>
      <c r="AG232" s="114"/>
      <c r="AH232" s="114"/>
      <c r="AI232" s="114"/>
      <c r="AK232" s="305"/>
      <c r="AL232" s="305"/>
      <c r="AM232" s="305"/>
      <c r="AN232" s="305"/>
      <c r="AO232" s="305"/>
      <c r="AP232" s="305"/>
      <c r="AQ232" s="305"/>
      <c r="AR232" s="305"/>
      <c r="AS232" s="305"/>
      <c r="AT232" s="305"/>
      <c r="AU232" s="305"/>
      <c r="AV232" s="305"/>
      <c r="AW232" s="305"/>
      <c r="AX232" s="305"/>
      <c r="AY232" s="305"/>
      <c r="AZ232" s="305"/>
      <c r="BA232" s="305"/>
      <c r="BB232" s="305"/>
      <c r="BC232" s="305"/>
      <c r="BD232" s="305"/>
      <c r="BE232" s="305"/>
      <c r="BF232" s="305"/>
      <c r="BG232" s="305"/>
      <c r="BH232" s="305"/>
      <c r="BI232" s="305"/>
      <c r="BJ232" s="305"/>
      <c r="BK232" s="305"/>
      <c r="BL232" s="305"/>
      <c r="BM232" s="305"/>
      <c r="BN232" s="305"/>
      <c r="BO232" s="305"/>
      <c r="BP232" s="305"/>
      <c r="BQ232" s="305"/>
      <c r="BR232" s="305"/>
      <c r="BS232" s="305"/>
      <c r="BT232" s="305"/>
      <c r="BU232" s="305"/>
      <c r="BV232" s="305"/>
      <c r="BW232" s="305"/>
      <c r="BX232" s="305"/>
      <c r="BY232" s="305"/>
      <c r="BZ232" s="305"/>
      <c r="CA232" s="305"/>
      <c r="CB232" s="305"/>
      <c r="CC232" s="305"/>
      <c r="CD232" s="305"/>
      <c r="CE232" s="305"/>
      <c r="CF232" s="305"/>
      <c r="CG232" s="305"/>
      <c r="CH232" s="305"/>
      <c r="CI232" s="305"/>
      <c r="CJ232" s="305"/>
    </row>
    <row r="233" spans="2:88" s="116" customFormat="1" ht="27.75">
      <c r="B233" s="117" t="s">
        <v>235</v>
      </c>
      <c r="C233" s="114" t="s">
        <v>41</v>
      </c>
      <c r="D233" s="115">
        <v>150</v>
      </c>
      <c r="E233" s="114"/>
      <c r="F233" s="114"/>
      <c r="G233" s="114"/>
      <c r="H233" s="114"/>
      <c r="I233" s="114"/>
      <c r="J233" s="114"/>
      <c r="K233" s="114"/>
      <c r="L233" s="114"/>
      <c r="M233" s="114"/>
      <c r="N233" s="114">
        <v>150</v>
      </c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K233" s="305"/>
      <c r="AL233" s="305"/>
      <c r="AM233" s="305"/>
      <c r="AN233" s="305"/>
      <c r="AO233" s="305"/>
      <c r="AP233" s="305"/>
      <c r="AQ233" s="305"/>
      <c r="AR233" s="305"/>
      <c r="AS233" s="305"/>
      <c r="AT233" s="305"/>
      <c r="AU233" s="305"/>
      <c r="AV233" s="305"/>
      <c r="AW233" s="305"/>
      <c r="AX233" s="305"/>
      <c r="AY233" s="305"/>
      <c r="AZ233" s="305"/>
      <c r="BA233" s="305"/>
      <c r="BB233" s="305"/>
      <c r="BC233" s="305"/>
      <c r="BD233" s="305"/>
      <c r="BE233" s="305"/>
      <c r="BF233" s="305"/>
      <c r="BG233" s="305"/>
      <c r="BH233" s="305"/>
      <c r="BI233" s="305"/>
      <c r="BJ233" s="305"/>
      <c r="BK233" s="305"/>
      <c r="BL233" s="305"/>
      <c r="BM233" s="305"/>
      <c r="BN233" s="305"/>
      <c r="BO233" s="305"/>
      <c r="BP233" s="305"/>
      <c r="BQ233" s="305"/>
      <c r="BR233" s="305"/>
      <c r="BS233" s="305"/>
      <c r="BT233" s="305"/>
      <c r="BU233" s="305"/>
      <c r="BV233" s="305"/>
      <c r="BW233" s="305"/>
      <c r="BX233" s="305"/>
      <c r="BY233" s="305"/>
      <c r="BZ233" s="305"/>
      <c r="CA233" s="305"/>
      <c r="CB233" s="305"/>
      <c r="CC233" s="305"/>
      <c r="CD233" s="305"/>
      <c r="CE233" s="305"/>
      <c r="CF233" s="305"/>
      <c r="CG233" s="305"/>
      <c r="CH233" s="305"/>
      <c r="CI233" s="305"/>
      <c r="CJ233" s="305"/>
    </row>
    <row r="234" spans="2:88" s="116" customFormat="1" ht="27.75">
      <c r="B234" s="117"/>
      <c r="C234" s="114"/>
      <c r="D234" s="115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K234" s="305"/>
      <c r="AL234" s="305"/>
      <c r="AM234" s="305"/>
      <c r="AN234" s="305"/>
      <c r="AO234" s="305"/>
      <c r="AP234" s="305"/>
      <c r="AQ234" s="305"/>
      <c r="AR234" s="305"/>
      <c r="AS234" s="305"/>
      <c r="AT234" s="305"/>
      <c r="AU234" s="305"/>
      <c r="AV234" s="305"/>
      <c r="AW234" s="305"/>
      <c r="AX234" s="305"/>
      <c r="AY234" s="305"/>
      <c r="AZ234" s="305"/>
      <c r="BA234" s="305"/>
      <c r="BB234" s="305"/>
      <c r="BC234" s="305"/>
      <c r="BD234" s="305"/>
      <c r="BE234" s="305"/>
      <c r="BF234" s="305"/>
      <c r="BG234" s="305"/>
      <c r="BH234" s="305"/>
      <c r="BI234" s="305"/>
      <c r="BJ234" s="305"/>
      <c r="BK234" s="305"/>
      <c r="BL234" s="305"/>
      <c r="BM234" s="305"/>
      <c r="BN234" s="305"/>
      <c r="BO234" s="305"/>
      <c r="BP234" s="305"/>
      <c r="BQ234" s="305"/>
      <c r="BR234" s="305"/>
      <c r="BS234" s="305"/>
      <c r="BT234" s="305"/>
      <c r="BU234" s="305"/>
      <c r="BV234" s="305"/>
      <c r="BW234" s="305"/>
      <c r="BX234" s="305"/>
      <c r="BY234" s="305"/>
      <c r="BZ234" s="305"/>
      <c r="CA234" s="305"/>
      <c r="CB234" s="305"/>
      <c r="CC234" s="305"/>
      <c r="CD234" s="305"/>
      <c r="CE234" s="305"/>
      <c r="CF234" s="305"/>
      <c r="CG234" s="305"/>
      <c r="CH234" s="305"/>
      <c r="CI234" s="305"/>
      <c r="CJ234" s="305"/>
    </row>
    <row r="235" spans="2:88" s="116" customFormat="1" ht="27.75">
      <c r="B235" s="117" t="s">
        <v>397</v>
      </c>
      <c r="C235" s="114" t="s">
        <v>493</v>
      </c>
      <c r="D235" s="115">
        <v>100</v>
      </c>
      <c r="E235" s="114"/>
      <c r="F235" s="114"/>
      <c r="G235" s="114"/>
      <c r="H235" s="114"/>
      <c r="I235" s="114"/>
      <c r="J235" s="114"/>
      <c r="K235" s="114"/>
      <c r="L235" s="114">
        <f>25+25+20</f>
        <v>70</v>
      </c>
      <c r="M235" s="114"/>
      <c r="N235" s="114">
        <v>20</v>
      </c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>
        <v>10</v>
      </c>
      <c r="AD235" s="114">
        <v>2</v>
      </c>
      <c r="AE235" s="114"/>
      <c r="AF235" s="114"/>
      <c r="AG235" s="114"/>
      <c r="AH235" s="114"/>
      <c r="AI235" s="114"/>
    </row>
    <row r="236" spans="2:88" s="116" customFormat="1" ht="27.75">
      <c r="B236" s="117" t="s">
        <v>260</v>
      </c>
      <c r="C236" s="114" t="s">
        <v>316</v>
      </c>
      <c r="D236" s="115">
        <v>350</v>
      </c>
      <c r="E236" s="114"/>
      <c r="F236" s="114"/>
      <c r="G236" s="114"/>
      <c r="H236" s="114"/>
      <c r="I236" s="114"/>
      <c r="J236" s="114"/>
      <c r="K236" s="114">
        <v>42</v>
      </c>
      <c r="L236" s="114">
        <v>126</v>
      </c>
      <c r="M236" s="114">
        <v>2.8</v>
      </c>
      <c r="N236" s="114"/>
      <c r="O236" s="114"/>
      <c r="P236" s="114"/>
      <c r="Q236" s="114"/>
      <c r="R236" s="114"/>
      <c r="S236" s="114"/>
      <c r="T236" s="114"/>
      <c r="U236" s="114"/>
      <c r="V236" s="114">
        <v>7</v>
      </c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K236" s="305"/>
      <c r="AL236" s="305"/>
      <c r="AM236" s="305"/>
      <c r="AN236" s="305"/>
      <c r="AO236" s="305"/>
      <c r="AP236" s="305"/>
      <c r="AQ236" s="305"/>
      <c r="AR236" s="305"/>
      <c r="AS236" s="305"/>
      <c r="AT236" s="305"/>
      <c r="AU236" s="305"/>
      <c r="AV236" s="305"/>
      <c r="AW236" s="305"/>
      <c r="AX236" s="305"/>
      <c r="AY236" s="305"/>
      <c r="AZ236" s="305"/>
      <c r="BA236" s="305"/>
      <c r="BB236" s="305"/>
      <c r="BC236" s="305"/>
      <c r="BD236" s="305"/>
      <c r="BE236" s="305"/>
      <c r="BF236" s="305"/>
      <c r="BG236" s="305"/>
      <c r="BH236" s="305"/>
      <c r="BI236" s="305"/>
      <c r="BJ236" s="305"/>
      <c r="BK236" s="305"/>
      <c r="BL236" s="305"/>
      <c r="BM236" s="305"/>
      <c r="BN236" s="305"/>
      <c r="BO236" s="305"/>
      <c r="BP236" s="305"/>
      <c r="BQ236" s="305"/>
      <c r="BR236" s="305"/>
      <c r="BS236" s="305"/>
      <c r="BT236" s="305"/>
      <c r="BU236" s="305"/>
      <c r="BV236" s="305"/>
      <c r="BW236" s="305"/>
      <c r="BX236" s="305"/>
      <c r="BY236" s="305"/>
      <c r="BZ236" s="305"/>
      <c r="CA236" s="305"/>
      <c r="CB236" s="305"/>
      <c r="CC236" s="305"/>
      <c r="CD236" s="305"/>
      <c r="CE236" s="305"/>
      <c r="CF236" s="305"/>
      <c r="CG236" s="305"/>
      <c r="CH236" s="305"/>
      <c r="CI236" s="305"/>
      <c r="CJ236" s="305"/>
    </row>
    <row r="237" spans="2:88" s="116" customFormat="1" ht="27.75">
      <c r="B237" s="117"/>
      <c r="C237" s="114" t="s">
        <v>249</v>
      </c>
      <c r="D237" s="115">
        <v>7</v>
      </c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>
        <v>7</v>
      </c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K237" s="305"/>
      <c r="AL237" s="305"/>
      <c r="AM237" s="305"/>
      <c r="AN237" s="305"/>
      <c r="AO237" s="305"/>
      <c r="AP237" s="305"/>
      <c r="AQ237" s="305"/>
      <c r="AR237" s="305"/>
      <c r="AS237" s="305"/>
      <c r="AT237" s="305"/>
      <c r="AU237" s="305"/>
      <c r="AV237" s="305"/>
      <c r="AW237" s="305"/>
      <c r="AX237" s="305"/>
      <c r="AY237" s="305"/>
      <c r="AZ237" s="305"/>
      <c r="BA237" s="305"/>
      <c r="BB237" s="305"/>
      <c r="BC237" s="305"/>
      <c r="BD237" s="305"/>
      <c r="BE237" s="305"/>
      <c r="BF237" s="305"/>
      <c r="BG237" s="305"/>
      <c r="BH237" s="305"/>
      <c r="BI237" s="305"/>
      <c r="BJ237" s="305"/>
      <c r="BK237" s="305"/>
      <c r="BL237" s="305"/>
      <c r="BM237" s="305"/>
      <c r="BN237" s="305"/>
      <c r="BO237" s="305"/>
      <c r="BP237" s="305"/>
      <c r="BQ237" s="305"/>
      <c r="BR237" s="305"/>
      <c r="BS237" s="305"/>
      <c r="BT237" s="305"/>
      <c r="BU237" s="305"/>
      <c r="BV237" s="305"/>
      <c r="BW237" s="305"/>
      <c r="BX237" s="305"/>
      <c r="BY237" s="305"/>
      <c r="BZ237" s="305"/>
      <c r="CA237" s="305"/>
      <c r="CB237" s="305"/>
      <c r="CC237" s="305"/>
      <c r="CD237" s="305"/>
      <c r="CE237" s="305"/>
      <c r="CF237" s="305"/>
      <c r="CG237" s="305"/>
      <c r="CH237" s="305"/>
      <c r="CI237" s="305"/>
      <c r="CJ237" s="305"/>
    </row>
    <row r="238" spans="2:88" s="116" customFormat="1" ht="27.75">
      <c r="B238" s="117" t="s">
        <v>276</v>
      </c>
      <c r="C238" s="114" t="s">
        <v>277</v>
      </c>
      <c r="D238" s="115" t="s">
        <v>216</v>
      </c>
      <c r="E238" s="114"/>
      <c r="F238" s="114"/>
      <c r="G238" s="114"/>
      <c r="H238" s="114"/>
      <c r="I238" s="114">
        <v>61.2</v>
      </c>
      <c r="J238" s="114"/>
      <c r="K238" s="114"/>
      <c r="L238" s="114">
        <v>22.5</v>
      </c>
      <c r="M238" s="114">
        <v>5.4</v>
      </c>
      <c r="N238" s="114"/>
      <c r="O238" s="114"/>
      <c r="P238" s="114"/>
      <c r="Q238" s="114">
        <v>118.5</v>
      </c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>
        <v>9</v>
      </c>
      <c r="AD238" s="114"/>
      <c r="AE238" s="114"/>
      <c r="AF238" s="114"/>
      <c r="AG238" s="114"/>
      <c r="AH238" s="114"/>
      <c r="AI238" s="114"/>
      <c r="AK238" s="305"/>
      <c r="AL238" s="305"/>
      <c r="AM238" s="305"/>
      <c r="AN238" s="305"/>
      <c r="AO238" s="305"/>
      <c r="AP238" s="305"/>
      <c r="AQ238" s="305"/>
      <c r="AR238" s="305"/>
      <c r="AS238" s="305"/>
      <c r="AT238" s="305"/>
      <c r="AU238" s="305"/>
      <c r="AV238" s="305"/>
      <c r="AW238" s="305"/>
      <c r="AX238" s="305"/>
      <c r="AY238" s="305"/>
      <c r="AZ238" s="305"/>
      <c r="BA238" s="305"/>
      <c r="BB238" s="305"/>
      <c r="BC238" s="305"/>
      <c r="BD238" s="305"/>
      <c r="BE238" s="305"/>
      <c r="BF238" s="305"/>
      <c r="BG238" s="305"/>
      <c r="BH238" s="305"/>
      <c r="BI238" s="305"/>
      <c r="BJ238" s="305"/>
      <c r="BK238" s="305"/>
      <c r="BL238" s="305"/>
      <c r="BM238" s="305"/>
      <c r="BN238" s="305"/>
      <c r="BO238" s="305"/>
      <c r="BP238" s="305"/>
      <c r="BQ238" s="305"/>
      <c r="BR238" s="305"/>
      <c r="BS238" s="305"/>
      <c r="BT238" s="305"/>
      <c r="BU238" s="305"/>
      <c r="BV238" s="305"/>
      <c r="BW238" s="305"/>
      <c r="BX238" s="305"/>
      <c r="BY238" s="305"/>
      <c r="BZ238" s="305"/>
      <c r="CA238" s="305"/>
      <c r="CB238" s="305"/>
      <c r="CC238" s="305"/>
      <c r="CD238" s="305"/>
      <c r="CE238" s="305"/>
      <c r="CF238" s="305"/>
      <c r="CG238" s="305"/>
      <c r="CH238" s="305"/>
      <c r="CI238" s="305"/>
      <c r="CJ238" s="305"/>
    </row>
    <row r="239" spans="2:88" s="116" customFormat="1" ht="27.75">
      <c r="B239" s="117" t="s">
        <v>258</v>
      </c>
      <c r="C239" s="114" t="s">
        <v>259</v>
      </c>
      <c r="D239" s="115">
        <v>200</v>
      </c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>
        <v>50</v>
      </c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>
        <v>16</v>
      </c>
      <c r="AE239" s="114"/>
      <c r="AF239" s="114"/>
      <c r="AG239" s="114"/>
      <c r="AH239" s="114"/>
      <c r="AI239" s="114"/>
      <c r="AM239" s="116">
        <v>0.2</v>
      </c>
    </row>
    <row r="240" spans="2:88" s="116" customFormat="1" ht="27.75">
      <c r="B240" s="117"/>
      <c r="C240" s="114" t="s">
        <v>39</v>
      </c>
      <c r="D240" s="115">
        <v>90</v>
      </c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K240" s="305"/>
      <c r="AL240" s="305"/>
      <c r="AM240" s="305"/>
      <c r="AN240" s="305"/>
      <c r="AO240" s="305"/>
      <c r="AP240" s="305"/>
      <c r="AQ240" s="305"/>
      <c r="AR240" s="305"/>
      <c r="AS240" s="305"/>
      <c r="AT240" s="305"/>
      <c r="AU240" s="305"/>
      <c r="AV240" s="305"/>
      <c r="AW240" s="305"/>
      <c r="AX240" s="305"/>
      <c r="AY240" s="305"/>
      <c r="AZ240" s="305"/>
      <c r="BA240" s="305"/>
      <c r="BB240" s="305"/>
      <c r="BC240" s="305"/>
      <c r="BD240" s="305"/>
      <c r="BE240" s="305"/>
      <c r="BF240" s="305"/>
      <c r="BG240" s="305"/>
      <c r="BH240" s="305"/>
      <c r="BI240" s="305"/>
      <c r="BJ240" s="305"/>
      <c r="BK240" s="305"/>
      <c r="BL240" s="305"/>
      <c r="BM240" s="305"/>
      <c r="BN240" s="305"/>
      <c r="BO240" s="305"/>
      <c r="BP240" s="305"/>
      <c r="BQ240" s="305"/>
      <c r="BR240" s="305"/>
      <c r="BS240" s="305"/>
      <c r="BT240" s="305"/>
      <c r="BU240" s="305"/>
      <c r="BV240" s="305"/>
      <c r="BW240" s="305"/>
      <c r="BX240" s="305"/>
      <c r="BY240" s="305"/>
      <c r="BZ240" s="305"/>
      <c r="CA240" s="305"/>
      <c r="CB240" s="305"/>
      <c r="CC240" s="305"/>
      <c r="CD240" s="305"/>
      <c r="CE240" s="305"/>
      <c r="CF240" s="305"/>
      <c r="CG240" s="305"/>
      <c r="CH240" s="305"/>
      <c r="CI240" s="305"/>
      <c r="CJ240" s="305"/>
    </row>
    <row r="241" spans="2:88" s="116" customFormat="1" ht="27.75">
      <c r="B241" s="117"/>
      <c r="C241" s="114"/>
      <c r="D241" s="115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K241" s="305"/>
      <c r="AL241" s="305"/>
      <c r="AM241" s="305"/>
      <c r="AN241" s="305"/>
      <c r="AO241" s="305"/>
      <c r="AP241" s="305"/>
      <c r="AQ241" s="305"/>
      <c r="AR241" s="305"/>
      <c r="AS241" s="305"/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305"/>
      <c r="BF241" s="305"/>
      <c r="BG241" s="305"/>
      <c r="BH241" s="305"/>
      <c r="BI241" s="305"/>
      <c r="BJ241" s="305"/>
      <c r="BK241" s="305"/>
      <c r="BL241" s="305"/>
      <c r="BM241" s="305"/>
      <c r="BN241" s="305"/>
      <c r="BO241" s="305"/>
      <c r="BP241" s="305"/>
      <c r="BQ241" s="305"/>
      <c r="BR241" s="305"/>
      <c r="BS241" s="305"/>
      <c r="BT241" s="305"/>
      <c r="BU241" s="305"/>
      <c r="BV241" s="305"/>
      <c r="BW241" s="305"/>
      <c r="BX241" s="305"/>
      <c r="BY241" s="305"/>
      <c r="BZ241" s="305"/>
      <c r="CA241" s="305"/>
      <c r="CB241" s="305"/>
      <c r="CC241" s="305"/>
      <c r="CD241" s="305"/>
      <c r="CE241" s="305"/>
      <c r="CF241" s="305"/>
      <c r="CG241" s="305"/>
      <c r="CH241" s="305"/>
      <c r="CI241" s="305"/>
      <c r="CJ241" s="305"/>
    </row>
    <row r="242" spans="2:88" s="116" customFormat="1" ht="27.75">
      <c r="B242" s="117"/>
      <c r="C242" s="118"/>
      <c r="D242" s="115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</row>
    <row r="243" spans="2:88" s="116" customFormat="1" ht="27.75">
      <c r="B243" s="117" t="s">
        <v>284</v>
      </c>
      <c r="C243" s="114" t="s">
        <v>285</v>
      </c>
      <c r="D243" s="115" t="s">
        <v>218</v>
      </c>
      <c r="E243" s="114">
        <v>16</v>
      </c>
      <c r="F243" s="114">
        <v>17.5</v>
      </c>
      <c r="G243" s="114"/>
      <c r="H243" s="114"/>
      <c r="I243" s="114"/>
      <c r="J243" s="114"/>
      <c r="K243" s="114"/>
      <c r="L243" s="114">
        <v>8</v>
      </c>
      <c r="M243" s="114"/>
      <c r="N243" s="114"/>
      <c r="O243" s="114"/>
      <c r="P243" s="114"/>
      <c r="Q243" s="114">
        <v>76</v>
      </c>
      <c r="R243" s="114"/>
      <c r="S243" s="114"/>
      <c r="T243" s="114"/>
      <c r="U243" s="114"/>
      <c r="V243" s="114"/>
      <c r="W243" s="114"/>
      <c r="X243" s="114">
        <v>25</v>
      </c>
      <c r="Y243" s="114"/>
      <c r="Z243" s="114"/>
      <c r="AA243" s="114"/>
      <c r="AB243" s="114"/>
      <c r="AC243" s="114">
        <v>10</v>
      </c>
      <c r="AD243" s="114"/>
      <c r="AE243" s="114"/>
      <c r="AF243" s="114"/>
      <c r="AG243" s="114"/>
      <c r="AH243" s="114"/>
      <c r="AI243" s="114"/>
      <c r="AK243" s="305"/>
      <c r="AL243" s="305"/>
      <c r="AM243" s="305"/>
      <c r="AN243" s="305"/>
      <c r="AO243" s="305"/>
      <c r="AP243" s="305"/>
      <c r="AQ243" s="305"/>
      <c r="AR243" s="305"/>
      <c r="AS243" s="305"/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305"/>
      <c r="BF243" s="305"/>
      <c r="BG243" s="305"/>
      <c r="BH243" s="305"/>
      <c r="BI243" s="305"/>
      <c r="BJ243" s="305"/>
      <c r="BK243" s="305"/>
      <c r="BL243" s="305"/>
      <c r="BM243" s="305"/>
      <c r="BN243" s="305"/>
      <c r="BO243" s="305"/>
      <c r="BP243" s="305"/>
      <c r="BQ243" s="305"/>
      <c r="BR243" s="305"/>
      <c r="BS243" s="305"/>
      <c r="BT243" s="305"/>
      <c r="BU243" s="305"/>
      <c r="BV243" s="305"/>
      <c r="BW243" s="305"/>
      <c r="BX243" s="305"/>
      <c r="BY243" s="305"/>
      <c r="BZ243" s="305"/>
      <c r="CA243" s="305"/>
      <c r="CB243" s="305"/>
      <c r="CC243" s="305"/>
      <c r="CD243" s="305"/>
      <c r="CE243" s="305"/>
      <c r="CF243" s="305"/>
      <c r="CG243" s="305"/>
      <c r="CH243" s="305"/>
      <c r="CI243" s="305"/>
      <c r="CJ243" s="305"/>
    </row>
    <row r="244" spans="2:88" s="116" customFormat="1" ht="27.75">
      <c r="B244" s="117" t="s">
        <v>250</v>
      </c>
      <c r="C244" s="114" t="s">
        <v>47</v>
      </c>
      <c r="D244" s="115">
        <v>200</v>
      </c>
      <c r="E244" s="114"/>
      <c r="F244" s="114"/>
      <c r="G244" s="114"/>
      <c r="H244" s="114"/>
      <c r="I244" s="114"/>
      <c r="J244" s="114"/>
      <c r="K244" s="114">
        <v>171</v>
      </c>
      <c r="L244" s="114"/>
      <c r="M244" s="114"/>
      <c r="N244" s="114"/>
      <c r="O244" s="114"/>
      <c r="P244" s="114"/>
      <c r="Q244" s="114"/>
      <c r="R244" s="114"/>
      <c r="S244" s="114"/>
      <c r="T244" s="114"/>
      <c r="U244" s="114">
        <v>30</v>
      </c>
      <c r="V244" s="114">
        <v>7</v>
      </c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K244" s="305"/>
      <c r="AL244" s="305"/>
      <c r="AM244" s="305"/>
      <c r="AN244" s="305"/>
      <c r="AO244" s="305"/>
      <c r="AP244" s="305"/>
      <c r="AQ244" s="305"/>
      <c r="AR244" s="305"/>
      <c r="AS244" s="305"/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305"/>
      <c r="BF244" s="305"/>
      <c r="BG244" s="305"/>
      <c r="BH244" s="305"/>
      <c r="BI244" s="305"/>
      <c r="BJ244" s="305"/>
      <c r="BK244" s="305"/>
      <c r="BL244" s="305"/>
      <c r="BM244" s="305"/>
      <c r="BN244" s="305"/>
      <c r="BO244" s="305"/>
      <c r="BP244" s="305"/>
      <c r="BQ244" s="305"/>
      <c r="BR244" s="305"/>
      <c r="BS244" s="305"/>
      <c r="BT244" s="305"/>
      <c r="BU244" s="305"/>
      <c r="BV244" s="305"/>
      <c r="BW244" s="305"/>
      <c r="BX244" s="305"/>
      <c r="BY244" s="305"/>
      <c r="BZ244" s="305"/>
      <c r="CA244" s="305"/>
      <c r="CB244" s="305"/>
      <c r="CC244" s="305"/>
      <c r="CD244" s="305"/>
      <c r="CE244" s="305"/>
      <c r="CF244" s="305"/>
      <c r="CG244" s="305"/>
      <c r="CH244" s="305"/>
      <c r="CI244" s="305"/>
      <c r="CJ244" s="305"/>
    </row>
    <row r="245" spans="2:88" s="116" customFormat="1" ht="27.75">
      <c r="B245" s="117" t="s">
        <v>388</v>
      </c>
      <c r="C245" s="114" t="s">
        <v>471</v>
      </c>
      <c r="D245" s="115">
        <v>200</v>
      </c>
      <c r="E245" s="114"/>
      <c r="F245" s="114"/>
      <c r="G245" s="114"/>
      <c r="H245" s="114"/>
      <c r="I245" s="114"/>
      <c r="J245" s="114"/>
      <c r="K245" s="114"/>
      <c r="L245" s="114"/>
      <c r="M245" s="114"/>
      <c r="N245" s="114">
        <v>22.5</v>
      </c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>
        <v>15</v>
      </c>
      <c r="AE245" s="114"/>
      <c r="AF245" s="114"/>
      <c r="AG245" s="114"/>
      <c r="AH245" s="114"/>
      <c r="AI245" s="114"/>
      <c r="AK245" s="305"/>
      <c r="AL245" s="305"/>
      <c r="AM245" s="305"/>
      <c r="AN245" s="305"/>
      <c r="AO245" s="305"/>
      <c r="AP245" s="305"/>
      <c r="AQ245" s="305"/>
      <c r="AR245" s="305"/>
      <c r="AS245" s="305"/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305"/>
      <c r="BF245" s="305"/>
      <c r="BG245" s="305"/>
      <c r="BH245" s="305"/>
      <c r="BI245" s="305"/>
      <c r="BJ245" s="305"/>
      <c r="BK245" s="305"/>
      <c r="BL245" s="305"/>
      <c r="BM245" s="305"/>
      <c r="BN245" s="305"/>
      <c r="BO245" s="305"/>
      <c r="BP245" s="305"/>
      <c r="BQ245" s="305"/>
      <c r="BR245" s="305"/>
      <c r="BS245" s="305"/>
      <c r="BT245" s="305"/>
      <c r="BU245" s="305"/>
      <c r="BV245" s="305"/>
      <c r="BW245" s="305"/>
      <c r="BX245" s="305"/>
      <c r="BY245" s="305"/>
      <c r="BZ245" s="305"/>
      <c r="CA245" s="305"/>
      <c r="CB245" s="305"/>
      <c r="CC245" s="305"/>
      <c r="CD245" s="305"/>
      <c r="CE245" s="305"/>
      <c r="CF245" s="305"/>
      <c r="CG245" s="305"/>
      <c r="CH245" s="305"/>
      <c r="CI245" s="305"/>
      <c r="CJ245" s="305"/>
    </row>
    <row r="246" spans="2:88" s="116" customFormat="1" ht="27.75">
      <c r="B246" s="117"/>
      <c r="C246" s="114" t="s">
        <v>39</v>
      </c>
      <c r="D246" s="115">
        <v>45</v>
      </c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K246" s="305"/>
      <c r="AL246" s="305"/>
      <c r="AM246" s="305"/>
      <c r="AN246" s="305"/>
      <c r="AO246" s="305"/>
      <c r="AP246" s="305"/>
      <c r="AQ246" s="305"/>
      <c r="AR246" s="305"/>
      <c r="AS246" s="305"/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305"/>
      <c r="BF246" s="305"/>
      <c r="BG246" s="305"/>
      <c r="BH246" s="305"/>
      <c r="BI246" s="305"/>
      <c r="BJ246" s="305"/>
      <c r="BK246" s="305"/>
      <c r="BL246" s="305"/>
      <c r="BM246" s="305"/>
      <c r="BN246" s="305"/>
      <c r="BO246" s="305"/>
      <c r="BP246" s="305"/>
      <c r="BQ246" s="305"/>
      <c r="BR246" s="305"/>
      <c r="BS246" s="305"/>
      <c r="BT246" s="305"/>
      <c r="BU246" s="305"/>
      <c r="BV246" s="305"/>
      <c r="BW246" s="305"/>
      <c r="BX246" s="305"/>
      <c r="BY246" s="305"/>
      <c r="BZ246" s="305"/>
      <c r="CA246" s="305"/>
      <c r="CB246" s="305"/>
      <c r="CC246" s="305"/>
      <c r="CD246" s="305"/>
      <c r="CE246" s="305"/>
      <c r="CF246" s="305"/>
      <c r="CG246" s="305"/>
      <c r="CH246" s="305"/>
      <c r="CI246" s="305"/>
      <c r="CJ246" s="305"/>
    </row>
    <row r="247" spans="2:88" s="116" customFormat="1" ht="27.75">
      <c r="B247" s="117"/>
      <c r="C247" s="114" t="s">
        <v>31</v>
      </c>
      <c r="D247" s="115">
        <v>30</v>
      </c>
      <c r="E247" s="114">
        <v>30</v>
      </c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K247" s="305"/>
      <c r="AL247" s="305"/>
      <c r="AM247" s="305"/>
      <c r="AN247" s="305"/>
      <c r="AO247" s="305"/>
      <c r="AP247" s="305"/>
      <c r="AQ247" s="305"/>
      <c r="AR247" s="305"/>
      <c r="AS247" s="305"/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305"/>
      <c r="BF247" s="305"/>
      <c r="BG247" s="305"/>
      <c r="BH247" s="305"/>
      <c r="BI247" s="305"/>
      <c r="BJ247" s="305"/>
      <c r="BK247" s="305"/>
      <c r="BL247" s="305"/>
      <c r="BM247" s="305"/>
      <c r="BN247" s="305"/>
      <c r="BO247" s="305"/>
      <c r="BP247" s="305"/>
      <c r="BQ247" s="305"/>
      <c r="BR247" s="305"/>
      <c r="BS247" s="305"/>
      <c r="BT247" s="305"/>
      <c r="BU247" s="305"/>
      <c r="BV247" s="305"/>
      <c r="BW247" s="305"/>
      <c r="BX247" s="305"/>
      <c r="BY247" s="305"/>
      <c r="BZ247" s="305"/>
      <c r="CA247" s="305"/>
      <c r="CB247" s="305"/>
      <c r="CC247" s="305"/>
      <c r="CD247" s="305"/>
      <c r="CE247" s="305"/>
      <c r="CF247" s="305"/>
      <c r="CG247" s="305"/>
      <c r="CH247" s="305"/>
      <c r="CI247" s="305"/>
      <c r="CJ247" s="305"/>
    </row>
    <row r="248" spans="2:88" s="116" customFormat="1" ht="27.75">
      <c r="B248" s="117"/>
      <c r="C248" s="114"/>
      <c r="D248" s="115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K248" s="305"/>
      <c r="AL248" s="305"/>
      <c r="AM248" s="305"/>
      <c r="AN248" s="305"/>
      <c r="AO248" s="305"/>
      <c r="AP248" s="305"/>
      <c r="AQ248" s="305"/>
      <c r="AR248" s="305"/>
      <c r="AS248" s="305"/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305"/>
      <c r="BF248" s="305"/>
      <c r="BG248" s="305"/>
      <c r="BH248" s="305"/>
      <c r="BI248" s="305"/>
      <c r="BJ248" s="305"/>
      <c r="BK248" s="305"/>
      <c r="BL248" s="305"/>
      <c r="BM248" s="305"/>
      <c r="BN248" s="305"/>
      <c r="BO248" s="305"/>
      <c r="BP248" s="305"/>
      <c r="BQ248" s="305"/>
      <c r="BR248" s="305"/>
      <c r="BS248" s="305"/>
      <c r="BT248" s="305"/>
      <c r="BU248" s="305"/>
      <c r="BV248" s="305"/>
      <c r="BW248" s="305"/>
      <c r="BX248" s="305"/>
      <c r="BY248" s="305"/>
      <c r="BZ248" s="305"/>
      <c r="CA248" s="305"/>
      <c r="CB248" s="305"/>
      <c r="CC248" s="305"/>
      <c r="CD248" s="305"/>
      <c r="CE248" s="305"/>
      <c r="CF248" s="305"/>
      <c r="CG248" s="305"/>
      <c r="CH248" s="305"/>
      <c r="CI248" s="305"/>
      <c r="CJ248" s="305"/>
    </row>
    <row r="249" spans="2:88" s="116" customFormat="1" ht="27.75">
      <c r="B249" s="117" t="s">
        <v>234</v>
      </c>
      <c r="C249" s="114" t="s">
        <v>48</v>
      </c>
      <c r="D249" s="115">
        <v>180</v>
      </c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>
        <v>180</v>
      </c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K249" s="305"/>
      <c r="AL249" s="305"/>
      <c r="AM249" s="305"/>
      <c r="AN249" s="305"/>
      <c r="AO249" s="305"/>
      <c r="AP249" s="305"/>
      <c r="AQ249" s="305"/>
      <c r="AR249" s="305"/>
      <c r="AS249" s="305"/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305"/>
      <c r="BF249" s="305"/>
      <c r="BG249" s="305"/>
      <c r="BH249" s="305"/>
      <c r="BI249" s="305"/>
      <c r="BJ249" s="305"/>
      <c r="BK249" s="305"/>
      <c r="BL249" s="305"/>
      <c r="BM249" s="305"/>
      <c r="BN249" s="305"/>
      <c r="BO249" s="305"/>
      <c r="BP249" s="305"/>
      <c r="BQ249" s="305"/>
      <c r="BR249" s="305"/>
      <c r="BS249" s="305"/>
      <c r="BT249" s="305"/>
      <c r="BU249" s="305"/>
      <c r="BV249" s="305"/>
      <c r="BW249" s="305"/>
      <c r="BX249" s="305"/>
      <c r="BY249" s="305"/>
      <c r="BZ249" s="305"/>
      <c r="CA249" s="305"/>
      <c r="CB249" s="305"/>
      <c r="CC249" s="305"/>
      <c r="CD249" s="305"/>
      <c r="CE249" s="305"/>
      <c r="CF249" s="305"/>
      <c r="CG249" s="305"/>
      <c r="CH249" s="305"/>
      <c r="CI249" s="305"/>
      <c r="CJ249" s="305"/>
    </row>
    <row r="250" spans="2:88" s="116" customFormat="1" ht="27.75">
      <c r="B250" s="117"/>
      <c r="C250" s="114" t="s">
        <v>31</v>
      </c>
      <c r="D250" s="115">
        <v>40</v>
      </c>
      <c r="E250" s="114">
        <v>40</v>
      </c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K250" s="305"/>
      <c r="AL250" s="305"/>
      <c r="AM250" s="305"/>
      <c r="AN250" s="305"/>
      <c r="AO250" s="305"/>
      <c r="AP250" s="305"/>
      <c r="AQ250" s="305"/>
      <c r="AR250" s="305"/>
      <c r="AS250" s="305"/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305"/>
      <c r="BF250" s="305"/>
      <c r="BG250" s="305"/>
      <c r="BH250" s="305"/>
      <c r="BI250" s="305"/>
      <c r="BJ250" s="305"/>
      <c r="BK250" s="305"/>
      <c r="BL250" s="305"/>
      <c r="BM250" s="305"/>
      <c r="BN250" s="305"/>
      <c r="BO250" s="305"/>
      <c r="BP250" s="305"/>
      <c r="BQ250" s="305"/>
      <c r="BR250" s="305"/>
      <c r="BS250" s="305"/>
      <c r="BT250" s="305"/>
      <c r="BU250" s="305"/>
      <c r="BV250" s="305"/>
      <c r="BW250" s="305"/>
      <c r="BX250" s="305"/>
      <c r="BY250" s="305"/>
      <c r="BZ250" s="305"/>
      <c r="CA250" s="305"/>
      <c r="CB250" s="305"/>
      <c r="CC250" s="305"/>
      <c r="CD250" s="305"/>
      <c r="CE250" s="305"/>
      <c r="CF250" s="305"/>
      <c r="CG250" s="305"/>
      <c r="CH250" s="305"/>
      <c r="CI250" s="305"/>
      <c r="CJ250" s="305"/>
    </row>
    <row r="251" spans="2:88" s="116" customFormat="1" ht="27.75">
      <c r="B251" s="117"/>
      <c r="C251" s="114" t="s">
        <v>35</v>
      </c>
      <c r="D251" s="115">
        <v>15</v>
      </c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K251" s="305"/>
      <c r="AL251" s="305"/>
      <c r="AM251" s="305"/>
      <c r="AN251" s="305"/>
      <c r="AO251" s="305"/>
      <c r="AP251" s="305"/>
      <c r="AQ251" s="305"/>
      <c r="AR251" s="305"/>
      <c r="AS251" s="305"/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305"/>
      <c r="BF251" s="305"/>
      <c r="BG251" s="305"/>
      <c r="BH251" s="305"/>
      <c r="BI251" s="305"/>
      <c r="BJ251" s="305"/>
      <c r="BK251" s="305"/>
      <c r="BL251" s="305"/>
      <c r="BM251" s="305"/>
      <c r="BN251" s="305"/>
      <c r="BO251" s="305"/>
      <c r="BP251" s="305"/>
      <c r="BQ251" s="305"/>
      <c r="BR251" s="305"/>
      <c r="BS251" s="305"/>
      <c r="BT251" s="305"/>
      <c r="BU251" s="305"/>
      <c r="BV251" s="305"/>
      <c r="BW251" s="305"/>
      <c r="BX251" s="305"/>
      <c r="BY251" s="305"/>
      <c r="BZ251" s="305"/>
      <c r="CA251" s="305"/>
      <c r="CB251" s="305"/>
      <c r="CC251" s="305"/>
      <c r="CD251" s="305"/>
      <c r="CE251" s="305"/>
      <c r="CF251" s="305"/>
      <c r="CG251" s="305"/>
      <c r="CH251" s="305"/>
      <c r="CI251" s="305"/>
      <c r="CJ251" s="305"/>
    </row>
    <row r="252" spans="2:88" ht="26.25">
      <c r="B252" s="110"/>
      <c r="C252" s="121" t="s">
        <v>138</v>
      </c>
      <c r="D252" s="121">
        <f>D240+D246</f>
        <v>135</v>
      </c>
      <c r="E252" s="121">
        <f t="shared" ref="E252:AI252" si="7">SUM(E224:E251)</f>
        <v>126</v>
      </c>
      <c r="F252" s="121">
        <f t="shared" si="7"/>
        <v>17.5</v>
      </c>
      <c r="G252" s="121">
        <f t="shared" si="7"/>
        <v>0</v>
      </c>
      <c r="H252" s="121">
        <f t="shared" si="7"/>
        <v>67.900000000000006</v>
      </c>
      <c r="I252" s="121">
        <f t="shared" si="7"/>
        <v>61.2</v>
      </c>
      <c r="J252" s="121">
        <f t="shared" si="7"/>
        <v>0</v>
      </c>
      <c r="K252" s="121">
        <f t="shared" si="7"/>
        <v>213</v>
      </c>
      <c r="L252" s="121">
        <f t="shared" si="7"/>
        <v>226.5</v>
      </c>
      <c r="M252" s="121">
        <f t="shared" si="7"/>
        <v>8.1999999999999993</v>
      </c>
      <c r="N252" s="121">
        <f t="shared" si="7"/>
        <v>192.5</v>
      </c>
      <c r="O252" s="121">
        <f t="shared" si="7"/>
        <v>50</v>
      </c>
      <c r="P252" s="121">
        <f t="shared" si="7"/>
        <v>200</v>
      </c>
      <c r="Q252" s="121">
        <f t="shared" si="7"/>
        <v>194.5</v>
      </c>
      <c r="R252" s="121">
        <f t="shared" si="7"/>
        <v>0</v>
      </c>
      <c r="S252" s="121">
        <f t="shared" si="7"/>
        <v>90</v>
      </c>
      <c r="T252" s="121">
        <f t="shared" si="7"/>
        <v>0</v>
      </c>
      <c r="U252" s="121">
        <f t="shared" si="7"/>
        <v>310</v>
      </c>
      <c r="V252" s="121">
        <f t="shared" si="7"/>
        <v>26</v>
      </c>
      <c r="W252" s="121">
        <f t="shared" si="7"/>
        <v>0</v>
      </c>
      <c r="X252" s="121">
        <f t="shared" si="7"/>
        <v>32</v>
      </c>
      <c r="Y252" s="121">
        <f t="shared" si="7"/>
        <v>0</v>
      </c>
      <c r="Z252" s="121">
        <f t="shared" si="7"/>
        <v>0</v>
      </c>
      <c r="AA252" s="121">
        <f t="shared" si="7"/>
        <v>0</v>
      </c>
      <c r="AB252" s="121">
        <f t="shared" si="7"/>
        <v>0</v>
      </c>
      <c r="AC252" s="121">
        <f t="shared" si="7"/>
        <v>29</v>
      </c>
      <c r="AD252" s="121">
        <f t="shared" si="7"/>
        <v>48</v>
      </c>
      <c r="AE252" s="121">
        <f t="shared" si="7"/>
        <v>30</v>
      </c>
      <c r="AF252" s="121">
        <f t="shared" si="7"/>
        <v>0</v>
      </c>
      <c r="AG252" s="121">
        <f t="shared" si="7"/>
        <v>0</v>
      </c>
      <c r="AH252" s="121">
        <f t="shared" si="7"/>
        <v>0</v>
      </c>
      <c r="AI252" s="121">
        <f t="shared" si="7"/>
        <v>4</v>
      </c>
    </row>
    <row r="253" spans="2:88" ht="26.25"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</row>
    <row r="254" spans="2:88" ht="26.25">
      <c r="B254" s="105"/>
      <c r="C254" s="105"/>
      <c r="D254" s="105"/>
      <c r="E254" s="105"/>
      <c r="F254" s="105" t="s">
        <v>296</v>
      </c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</row>
    <row r="255" spans="2:88" ht="26.25">
      <c r="B255" s="110" t="s">
        <v>73</v>
      </c>
      <c r="C255" s="110" t="s">
        <v>74</v>
      </c>
      <c r="D255" s="110" t="s">
        <v>75</v>
      </c>
      <c r="E255" s="110"/>
      <c r="F255" s="110"/>
      <c r="G255" s="110" t="s">
        <v>76</v>
      </c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</row>
    <row r="256" spans="2:88" ht="26.25">
      <c r="B256" s="111" t="s">
        <v>77</v>
      </c>
      <c r="C256" s="110" t="s">
        <v>78</v>
      </c>
      <c r="D256" s="110" t="s">
        <v>79</v>
      </c>
      <c r="E256" s="110" t="s">
        <v>80</v>
      </c>
      <c r="F256" s="110" t="s">
        <v>81</v>
      </c>
      <c r="G256" s="110" t="s">
        <v>82</v>
      </c>
      <c r="H256" s="110" t="s">
        <v>83</v>
      </c>
      <c r="I256" s="110" t="s">
        <v>84</v>
      </c>
      <c r="J256" s="110" t="s">
        <v>85</v>
      </c>
      <c r="K256" s="110" t="s">
        <v>86</v>
      </c>
      <c r="L256" s="110" t="s">
        <v>87</v>
      </c>
      <c r="M256" s="110" t="s">
        <v>88</v>
      </c>
      <c r="N256" s="110" t="s">
        <v>41</v>
      </c>
      <c r="O256" s="110" t="s">
        <v>89</v>
      </c>
      <c r="P256" s="110" t="s">
        <v>90</v>
      </c>
      <c r="Q256" s="110" t="s">
        <v>91</v>
      </c>
      <c r="R256" s="110" t="s">
        <v>92</v>
      </c>
      <c r="S256" s="110" t="s">
        <v>93</v>
      </c>
      <c r="T256" s="110" t="s">
        <v>94</v>
      </c>
      <c r="U256" s="110" t="s">
        <v>95</v>
      </c>
      <c r="V256" s="110" t="s">
        <v>96</v>
      </c>
      <c r="W256" s="110" t="s">
        <v>97</v>
      </c>
      <c r="X256" s="110" t="s">
        <v>98</v>
      </c>
      <c r="Y256" s="110" t="s">
        <v>99</v>
      </c>
      <c r="Z256" s="110" t="s">
        <v>100</v>
      </c>
      <c r="AA256" s="110" t="s">
        <v>101</v>
      </c>
      <c r="AB256" s="110" t="s">
        <v>102</v>
      </c>
      <c r="AC256" s="110" t="s">
        <v>103</v>
      </c>
      <c r="AD256" s="110" t="s">
        <v>104</v>
      </c>
      <c r="AE256" s="110" t="s">
        <v>136</v>
      </c>
      <c r="AF256" s="110" t="s">
        <v>105</v>
      </c>
      <c r="AG256" s="110" t="s">
        <v>106</v>
      </c>
      <c r="AH256" s="110" t="s">
        <v>107</v>
      </c>
      <c r="AI256" s="110" t="s">
        <v>108</v>
      </c>
    </row>
    <row r="257" spans="2:88" s="116" customFormat="1" ht="27.75">
      <c r="B257" s="113" t="s">
        <v>287</v>
      </c>
      <c r="C257" s="114" t="s">
        <v>67</v>
      </c>
      <c r="D257" s="115" t="s">
        <v>59</v>
      </c>
      <c r="E257" s="114"/>
      <c r="F257" s="114">
        <v>22</v>
      </c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>
        <v>156</v>
      </c>
      <c r="X257" s="114"/>
      <c r="Y257" s="114"/>
      <c r="Z257" s="114">
        <v>11.4</v>
      </c>
      <c r="AA257" s="114"/>
      <c r="AB257" s="114"/>
      <c r="AC257" s="114"/>
      <c r="AD257" s="114">
        <v>31.4</v>
      </c>
      <c r="AE257" s="114"/>
      <c r="AF257" s="114"/>
      <c r="AG257" s="114"/>
      <c r="AH257" s="114"/>
      <c r="AI257" s="114"/>
      <c r="AK257" s="305"/>
      <c r="AL257" s="305"/>
      <c r="AM257" s="305"/>
      <c r="AN257" s="305"/>
      <c r="AO257" s="305"/>
      <c r="AP257" s="305"/>
      <c r="AQ257" s="305"/>
      <c r="AR257" s="305"/>
      <c r="AS257" s="305"/>
      <c r="AT257" s="305"/>
      <c r="AU257" s="305"/>
      <c r="AV257" s="305"/>
      <c r="AW257" s="305"/>
      <c r="AX257" s="305"/>
      <c r="AY257" s="305"/>
      <c r="AZ257" s="305"/>
      <c r="BA257" s="305"/>
      <c r="BB257" s="305"/>
      <c r="BC257" s="305"/>
      <c r="BD257" s="305"/>
      <c r="BE257" s="305"/>
      <c r="BF257" s="305"/>
      <c r="BG257" s="305"/>
      <c r="BH257" s="305"/>
      <c r="BI257" s="305"/>
      <c r="BJ257" s="305"/>
      <c r="BK257" s="305"/>
      <c r="BL257" s="305"/>
      <c r="BM257" s="305"/>
      <c r="BN257" s="305"/>
      <c r="BO257" s="305"/>
      <c r="BP257" s="305"/>
      <c r="BQ257" s="305"/>
      <c r="BR257" s="305"/>
      <c r="BS257" s="305"/>
      <c r="BT257" s="305"/>
      <c r="BU257" s="305"/>
      <c r="BV257" s="305"/>
      <c r="BW257" s="305"/>
      <c r="BX257" s="305"/>
      <c r="BY257" s="305"/>
      <c r="BZ257" s="305"/>
      <c r="CA257" s="305"/>
      <c r="CB257" s="305"/>
      <c r="CC257" s="305"/>
      <c r="CD257" s="305"/>
      <c r="CE257" s="305"/>
      <c r="CF257" s="305"/>
      <c r="CG257" s="305"/>
      <c r="CH257" s="305"/>
      <c r="CI257" s="305"/>
      <c r="CJ257" s="305"/>
    </row>
    <row r="258" spans="2:88" s="116" customFormat="1" ht="27.75">
      <c r="B258" s="117" t="s">
        <v>255</v>
      </c>
      <c r="C258" s="114" t="s">
        <v>43</v>
      </c>
      <c r="D258" s="115">
        <v>200</v>
      </c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>
        <v>50</v>
      </c>
      <c r="V258" s="114"/>
      <c r="W258" s="114"/>
      <c r="X258" s="114"/>
      <c r="Y258" s="114"/>
      <c r="Z258" s="114"/>
      <c r="AA258" s="114"/>
      <c r="AB258" s="114"/>
      <c r="AC258" s="114"/>
      <c r="AD258" s="114">
        <v>15</v>
      </c>
      <c r="AE258" s="114"/>
      <c r="AF258" s="114"/>
      <c r="AG258" s="114"/>
      <c r="AH258" s="114">
        <v>8</v>
      </c>
      <c r="AI258" s="114"/>
      <c r="AK258" s="305"/>
      <c r="AL258" s="305"/>
      <c r="AM258" s="305"/>
      <c r="AN258" s="305"/>
      <c r="AO258" s="305"/>
      <c r="AP258" s="305"/>
      <c r="AQ258" s="305"/>
      <c r="AR258" s="305"/>
      <c r="AS258" s="305"/>
      <c r="AT258" s="305"/>
      <c r="AU258" s="305"/>
      <c r="AV258" s="305"/>
      <c r="AW258" s="305"/>
      <c r="AX258" s="305"/>
      <c r="AY258" s="305"/>
      <c r="AZ258" s="305"/>
      <c r="BA258" s="305"/>
      <c r="BB258" s="305"/>
      <c r="BC258" s="305"/>
      <c r="BD258" s="305"/>
      <c r="BE258" s="305"/>
      <c r="BF258" s="305"/>
      <c r="BG258" s="305"/>
      <c r="BH258" s="305"/>
      <c r="BI258" s="305"/>
      <c r="BJ258" s="305"/>
      <c r="BK258" s="305"/>
      <c r="BL258" s="305"/>
      <c r="BM258" s="305"/>
      <c r="BN258" s="305"/>
      <c r="BO258" s="305"/>
      <c r="BP258" s="305"/>
      <c r="BQ258" s="305"/>
      <c r="BR258" s="305"/>
      <c r="BS258" s="305"/>
      <c r="BT258" s="305"/>
      <c r="BU258" s="305"/>
      <c r="BV258" s="305"/>
      <c r="BW258" s="305"/>
      <c r="BX258" s="305"/>
      <c r="BY258" s="305"/>
      <c r="BZ258" s="305"/>
      <c r="CA258" s="305"/>
      <c r="CB258" s="305"/>
      <c r="CC258" s="305"/>
      <c r="CD258" s="305"/>
      <c r="CE258" s="305"/>
      <c r="CF258" s="305"/>
      <c r="CG258" s="305"/>
      <c r="CH258" s="305"/>
      <c r="CI258" s="305"/>
      <c r="CJ258" s="305"/>
    </row>
    <row r="259" spans="2:88" s="116" customFormat="1" ht="27.75">
      <c r="B259" s="117"/>
      <c r="C259" s="114" t="s">
        <v>31</v>
      </c>
      <c r="D259" s="115">
        <v>30</v>
      </c>
      <c r="E259" s="114">
        <v>30</v>
      </c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K259" s="305"/>
      <c r="AL259" s="305"/>
      <c r="AM259" s="305"/>
      <c r="AN259" s="305"/>
      <c r="AO259" s="305"/>
      <c r="AP259" s="305"/>
      <c r="AQ259" s="305"/>
      <c r="AR259" s="305"/>
      <c r="AS259" s="305"/>
      <c r="AT259" s="305"/>
      <c r="AU259" s="305"/>
      <c r="AV259" s="305"/>
      <c r="AW259" s="305"/>
      <c r="AX259" s="305"/>
      <c r="AY259" s="305"/>
      <c r="AZ259" s="305"/>
      <c r="BA259" s="305"/>
      <c r="BB259" s="305"/>
      <c r="BC259" s="305"/>
      <c r="BD259" s="305"/>
      <c r="BE259" s="305"/>
      <c r="BF259" s="305"/>
      <c r="BG259" s="305"/>
      <c r="BH259" s="305"/>
      <c r="BI259" s="305"/>
      <c r="BJ259" s="305"/>
      <c r="BK259" s="305"/>
      <c r="BL259" s="305"/>
      <c r="BM259" s="305"/>
      <c r="BN259" s="305"/>
      <c r="BO259" s="305"/>
      <c r="BP259" s="305"/>
      <c r="BQ259" s="305"/>
      <c r="BR259" s="305"/>
      <c r="BS259" s="305"/>
      <c r="BT259" s="305"/>
      <c r="BU259" s="305"/>
      <c r="BV259" s="305"/>
      <c r="BW259" s="305"/>
      <c r="BX259" s="305"/>
      <c r="BY259" s="305"/>
      <c r="BZ259" s="305"/>
      <c r="CA259" s="305"/>
      <c r="CB259" s="305"/>
      <c r="CC259" s="305"/>
      <c r="CD259" s="305"/>
      <c r="CE259" s="305"/>
      <c r="CF259" s="305"/>
      <c r="CG259" s="305"/>
      <c r="CH259" s="305"/>
      <c r="CI259" s="305"/>
      <c r="CJ259" s="305"/>
    </row>
    <row r="260" spans="2:88" s="116" customFormat="1" ht="27.75">
      <c r="B260" s="117" t="s">
        <v>246</v>
      </c>
      <c r="C260" s="114" t="s">
        <v>137</v>
      </c>
      <c r="D260" s="115">
        <v>15</v>
      </c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>
        <v>15</v>
      </c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K260" s="305"/>
      <c r="AL260" s="305"/>
      <c r="AM260" s="305"/>
      <c r="AN260" s="305"/>
      <c r="AO260" s="305"/>
      <c r="AP260" s="305"/>
      <c r="AQ260" s="305"/>
      <c r="AR260" s="305"/>
      <c r="AS260" s="305"/>
      <c r="AT260" s="305"/>
      <c r="AU260" s="305"/>
      <c r="AV260" s="305"/>
      <c r="AW260" s="305"/>
      <c r="AX260" s="305"/>
      <c r="AY260" s="305"/>
      <c r="AZ260" s="305"/>
      <c r="BA260" s="305"/>
      <c r="BB260" s="305"/>
      <c r="BC260" s="305"/>
      <c r="BD260" s="305"/>
      <c r="BE260" s="305"/>
      <c r="BF260" s="305"/>
      <c r="BG260" s="305"/>
      <c r="BH260" s="305"/>
      <c r="BI260" s="305"/>
      <c r="BJ260" s="305"/>
      <c r="BK260" s="305"/>
      <c r="BL260" s="305"/>
      <c r="BM260" s="305"/>
      <c r="BN260" s="305"/>
      <c r="BO260" s="305"/>
      <c r="BP260" s="305"/>
      <c r="BQ260" s="305"/>
      <c r="BR260" s="305"/>
      <c r="BS260" s="305"/>
      <c r="BT260" s="305"/>
      <c r="BU260" s="305"/>
      <c r="BV260" s="305"/>
      <c r="BW260" s="305"/>
      <c r="BX260" s="305"/>
      <c r="BY260" s="305"/>
      <c r="BZ260" s="305"/>
      <c r="CA260" s="305"/>
      <c r="CB260" s="305"/>
      <c r="CC260" s="305"/>
      <c r="CD260" s="305"/>
      <c r="CE260" s="305"/>
      <c r="CF260" s="305"/>
      <c r="CG260" s="305"/>
      <c r="CH260" s="305"/>
      <c r="CI260" s="305"/>
      <c r="CJ260" s="305"/>
    </row>
    <row r="261" spans="2:88" s="116" customFormat="1" ht="27.75">
      <c r="B261" s="117"/>
      <c r="C261" s="114"/>
      <c r="D261" s="115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K261" s="305"/>
      <c r="AL261" s="305"/>
      <c r="AM261" s="305"/>
      <c r="AN261" s="305"/>
      <c r="AO261" s="305"/>
      <c r="AP261" s="305"/>
      <c r="AQ261" s="305"/>
      <c r="AR261" s="305"/>
      <c r="AS261" s="305"/>
      <c r="AT261" s="305"/>
      <c r="AU261" s="305"/>
      <c r="AV261" s="305"/>
      <c r="AW261" s="305"/>
      <c r="AX261" s="305"/>
      <c r="AY261" s="305"/>
      <c r="AZ261" s="305"/>
      <c r="BA261" s="305"/>
      <c r="BB261" s="305"/>
      <c r="BC261" s="305"/>
      <c r="BD261" s="305"/>
      <c r="BE261" s="305"/>
      <c r="BF261" s="305"/>
      <c r="BG261" s="305"/>
      <c r="BH261" s="305"/>
      <c r="BI261" s="305"/>
      <c r="BJ261" s="305"/>
      <c r="BK261" s="305"/>
      <c r="BL261" s="305"/>
      <c r="BM261" s="305"/>
      <c r="BN261" s="305"/>
      <c r="BO261" s="305"/>
      <c r="BP261" s="305"/>
      <c r="BQ261" s="305"/>
      <c r="BR261" s="305"/>
      <c r="BS261" s="305"/>
      <c r="BT261" s="305"/>
      <c r="BU261" s="305"/>
      <c r="BV261" s="305"/>
      <c r="BW261" s="305"/>
      <c r="BX261" s="305"/>
      <c r="BY261" s="305"/>
      <c r="BZ261" s="305"/>
      <c r="CA261" s="305"/>
      <c r="CB261" s="305"/>
      <c r="CC261" s="305"/>
      <c r="CD261" s="305"/>
      <c r="CE261" s="305"/>
      <c r="CF261" s="305"/>
      <c r="CG261" s="305"/>
      <c r="CH261" s="305"/>
      <c r="CI261" s="305"/>
      <c r="CJ261" s="305"/>
    </row>
    <row r="262" spans="2:88" s="116" customFormat="1" ht="27.75">
      <c r="B262" s="117"/>
      <c r="C262" s="114" t="s">
        <v>4</v>
      </c>
      <c r="D262" s="115">
        <v>200</v>
      </c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>
        <v>200</v>
      </c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K262" s="305"/>
      <c r="AL262" s="305"/>
      <c r="AM262" s="305"/>
      <c r="AN262" s="305"/>
      <c r="AO262" s="305"/>
      <c r="AP262" s="305"/>
      <c r="AQ262" s="305"/>
      <c r="AR262" s="305"/>
      <c r="AS262" s="305"/>
      <c r="AT262" s="305"/>
      <c r="AU262" s="305"/>
      <c r="AV262" s="305"/>
      <c r="AW262" s="305"/>
      <c r="AX262" s="305"/>
      <c r="AY262" s="305"/>
      <c r="AZ262" s="305"/>
      <c r="BA262" s="305"/>
      <c r="BB262" s="305"/>
      <c r="BC262" s="305"/>
      <c r="BD262" s="305"/>
      <c r="BE262" s="305"/>
      <c r="BF262" s="305"/>
      <c r="BG262" s="305"/>
      <c r="BH262" s="305"/>
      <c r="BI262" s="305"/>
      <c r="BJ262" s="305"/>
      <c r="BK262" s="305"/>
      <c r="BL262" s="305"/>
      <c r="BM262" s="305"/>
      <c r="BN262" s="305"/>
      <c r="BO262" s="305"/>
      <c r="BP262" s="305"/>
      <c r="BQ262" s="305"/>
      <c r="BR262" s="305"/>
      <c r="BS262" s="305"/>
      <c r="BT262" s="305"/>
      <c r="BU262" s="305"/>
      <c r="BV262" s="305"/>
      <c r="BW262" s="305"/>
      <c r="BX262" s="305"/>
      <c r="BY262" s="305"/>
      <c r="BZ262" s="305"/>
      <c r="CA262" s="305"/>
      <c r="CB262" s="305"/>
      <c r="CC262" s="305"/>
      <c r="CD262" s="305"/>
      <c r="CE262" s="305"/>
      <c r="CF262" s="305"/>
      <c r="CG262" s="305"/>
      <c r="CH262" s="305"/>
      <c r="CI262" s="305"/>
      <c r="CJ262" s="305"/>
    </row>
    <row r="263" spans="2:88" s="116" customFormat="1" ht="27.75">
      <c r="B263" s="117"/>
      <c r="C263" s="114" t="s">
        <v>140</v>
      </c>
      <c r="D263" s="115">
        <v>25</v>
      </c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>
        <v>25</v>
      </c>
      <c r="AF263" s="114"/>
      <c r="AG263" s="114"/>
      <c r="AH263" s="114"/>
      <c r="AI263" s="114"/>
      <c r="AK263" s="305"/>
      <c r="AL263" s="305"/>
      <c r="AM263" s="305"/>
      <c r="AN263" s="305"/>
      <c r="AO263" s="305"/>
      <c r="AP263" s="305"/>
      <c r="AQ263" s="305"/>
      <c r="AR263" s="305"/>
      <c r="AS263" s="305"/>
      <c r="AT263" s="305"/>
      <c r="AU263" s="305"/>
      <c r="AV263" s="305"/>
      <c r="AW263" s="305"/>
      <c r="AX263" s="305"/>
      <c r="AY263" s="305"/>
      <c r="AZ263" s="305"/>
      <c r="BA263" s="305"/>
      <c r="BB263" s="305"/>
      <c r="BC263" s="305"/>
      <c r="BD263" s="305"/>
      <c r="BE263" s="305"/>
      <c r="BF263" s="305"/>
      <c r="BG263" s="305"/>
      <c r="BH263" s="305"/>
      <c r="BI263" s="305"/>
      <c r="BJ263" s="305"/>
      <c r="BK263" s="305"/>
      <c r="BL263" s="305"/>
      <c r="BM263" s="305"/>
      <c r="BN263" s="305"/>
      <c r="BO263" s="305"/>
      <c r="BP263" s="305"/>
      <c r="BQ263" s="305"/>
      <c r="BR263" s="305"/>
      <c r="BS263" s="305"/>
      <c r="BT263" s="305"/>
      <c r="BU263" s="305"/>
      <c r="BV263" s="305"/>
      <c r="BW263" s="305"/>
      <c r="BX263" s="305"/>
      <c r="BY263" s="305"/>
      <c r="BZ263" s="305"/>
      <c r="CA263" s="305"/>
      <c r="CB263" s="305"/>
      <c r="CC263" s="305"/>
      <c r="CD263" s="305"/>
      <c r="CE263" s="305"/>
      <c r="CF263" s="305"/>
      <c r="CG263" s="305"/>
      <c r="CH263" s="305"/>
      <c r="CI263" s="305"/>
      <c r="CJ263" s="305"/>
    </row>
    <row r="264" spans="2:88" s="116" customFormat="1" ht="27.75">
      <c r="B264" s="117" t="s">
        <v>235</v>
      </c>
      <c r="C264" s="114" t="s">
        <v>41</v>
      </c>
      <c r="D264" s="115">
        <v>200</v>
      </c>
      <c r="E264" s="114"/>
      <c r="F264" s="114"/>
      <c r="G264" s="114"/>
      <c r="H264" s="114"/>
      <c r="I264" s="114"/>
      <c r="J264" s="114"/>
      <c r="K264" s="114"/>
      <c r="L264" s="114"/>
      <c r="M264" s="114"/>
      <c r="N264" s="114">
        <v>200</v>
      </c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K264" s="305"/>
      <c r="AL264" s="305"/>
      <c r="AM264" s="305"/>
      <c r="AN264" s="305"/>
      <c r="AO264" s="305"/>
      <c r="AP264" s="305"/>
      <c r="AQ264" s="305"/>
      <c r="AR264" s="305"/>
      <c r="AS264" s="305"/>
      <c r="AT264" s="305"/>
      <c r="AU264" s="305"/>
      <c r="AV264" s="305"/>
      <c r="AW264" s="305"/>
      <c r="AX264" s="305"/>
      <c r="AY264" s="305"/>
      <c r="AZ264" s="305"/>
      <c r="BA264" s="305"/>
      <c r="BB264" s="305"/>
      <c r="BC264" s="305"/>
      <c r="BD264" s="305"/>
      <c r="BE264" s="305"/>
      <c r="BF264" s="305"/>
      <c r="BG264" s="305"/>
      <c r="BH264" s="305"/>
      <c r="BI264" s="305"/>
      <c r="BJ264" s="305"/>
      <c r="BK264" s="305"/>
      <c r="BL264" s="305"/>
      <c r="BM264" s="305"/>
      <c r="BN264" s="305"/>
      <c r="BO264" s="305"/>
      <c r="BP264" s="305"/>
      <c r="BQ264" s="305"/>
      <c r="BR264" s="305"/>
      <c r="BS264" s="305"/>
      <c r="BT264" s="305"/>
      <c r="BU264" s="305"/>
      <c r="BV264" s="305"/>
      <c r="BW264" s="305"/>
      <c r="BX264" s="305"/>
      <c r="BY264" s="305"/>
      <c r="BZ264" s="305"/>
      <c r="CA264" s="305"/>
      <c r="CB264" s="305"/>
      <c r="CC264" s="305"/>
      <c r="CD264" s="305"/>
      <c r="CE264" s="305"/>
      <c r="CF264" s="305"/>
      <c r="CG264" s="305"/>
      <c r="CH264" s="305"/>
      <c r="CI264" s="305"/>
      <c r="CJ264" s="305"/>
    </row>
    <row r="265" spans="2:88" s="116" customFormat="1" ht="27.75">
      <c r="B265" s="117"/>
      <c r="C265" s="114"/>
      <c r="D265" s="115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K265" s="305"/>
      <c r="AL265" s="305"/>
      <c r="AM265" s="305"/>
      <c r="AN265" s="305"/>
      <c r="AO265" s="305"/>
      <c r="AP265" s="305"/>
      <c r="AQ265" s="305"/>
      <c r="AR265" s="305"/>
      <c r="AS265" s="305"/>
      <c r="AT265" s="305"/>
      <c r="AU265" s="305"/>
      <c r="AV265" s="305"/>
      <c r="AW265" s="305"/>
      <c r="AX265" s="305"/>
      <c r="AY265" s="305"/>
      <c r="AZ265" s="305"/>
      <c r="BA265" s="305"/>
      <c r="BB265" s="305"/>
      <c r="BC265" s="305"/>
      <c r="BD265" s="305"/>
      <c r="BE265" s="305"/>
      <c r="BF265" s="305"/>
      <c r="BG265" s="305"/>
      <c r="BH265" s="305"/>
      <c r="BI265" s="305"/>
      <c r="BJ265" s="305"/>
      <c r="BK265" s="305"/>
      <c r="BL265" s="305"/>
      <c r="BM265" s="305"/>
      <c r="BN265" s="305"/>
      <c r="BO265" s="305"/>
      <c r="BP265" s="305"/>
      <c r="BQ265" s="305"/>
      <c r="BR265" s="305"/>
      <c r="BS265" s="305"/>
      <c r="BT265" s="305"/>
      <c r="BU265" s="305"/>
      <c r="BV265" s="305"/>
      <c r="BW265" s="305"/>
      <c r="BX265" s="305"/>
      <c r="BY265" s="305"/>
      <c r="BZ265" s="305"/>
      <c r="CA265" s="305"/>
      <c r="CB265" s="305"/>
      <c r="CC265" s="305"/>
      <c r="CD265" s="305"/>
      <c r="CE265" s="305"/>
      <c r="CF265" s="305"/>
      <c r="CG265" s="305"/>
      <c r="CH265" s="305"/>
      <c r="CI265" s="305"/>
      <c r="CJ265" s="305"/>
    </row>
    <row r="266" spans="2:88" s="116" customFormat="1" ht="27.75">
      <c r="B266" s="117" t="s">
        <v>474</v>
      </c>
      <c r="C266" s="114" t="s">
        <v>475</v>
      </c>
      <c r="D266" s="115">
        <v>100</v>
      </c>
      <c r="E266" s="114"/>
      <c r="F266" s="114"/>
      <c r="G266" s="114"/>
      <c r="H266" s="114"/>
      <c r="I266" s="114"/>
      <c r="J266" s="114"/>
      <c r="K266" s="114"/>
      <c r="L266" s="114">
        <v>135.4</v>
      </c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>
        <v>5</v>
      </c>
      <c r="AD266" s="114">
        <v>5</v>
      </c>
      <c r="AE266" s="114"/>
      <c r="AF266" s="114"/>
      <c r="AG266" s="114"/>
      <c r="AH266" s="114"/>
      <c r="AI266" s="114"/>
      <c r="AK266" s="116">
        <v>0.56000000000000005</v>
      </c>
      <c r="AM266" s="116">
        <v>0.15</v>
      </c>
    </row>
    <row r="267" spans="2:88" s="116" customFormat="1" ht="27.75">
      <c r="B267" s="117" t="s">
        <v>236</v>
      </c>
      <c r="C267" s="114" t="s">
        <v>507</v>
      </c>
      <c r="D267" s="115">
        <v>350</v>
      </c>
      <c r="E267" s="114"/>
      <c r="F267" s="114"/>
      <c r="G267" s="114"/>
      <c r="H267" s="114"/>
      <c r="I267" s="114"/>
      <c r="J267" s="114">
        <v>28</v>
      </c>
      <c r="K267" s="114">
        <v>87.5</v>
      </c>
      <c r="L267" s="114">
        <v>31.5</v>
      </c>
      <c r="M267" s="114"/>
      <c r="N267" s="114"/>
      <c r="O267" s="114"/>
      <c r="P267" s="114"/>
      <c r="Q267" s="114"/>
      <c r="R267" s="114"/>
      <c r="S267" s="114"/>
      <c r="T267" s="114"/>
      <c r="U267" s="114"/>
      <c r="V267" s="114">
        <v>7</v>
      </c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K267" s="305"/>
      <c r="AL267" s="305"/>
      <c r="AM267" s="305"/>
      <c r="AN267" s="305"/>
      <c r="AO267" s="305"/>
      <c r="AP267" s="305"/>
      <c r="AQ267" s="305"/>
      <c r="AR267" s="305"/>
      <c r="AS267" s="305"/>
      <c r="AT267" s="305"/>
      <c r="AU267" s="305"/>
      <c r="AV267" s="305"/>
      <c r="AW267" s="305"/>
      <c r="AX267" s="305"/>
      <c r="AY267" s="305"/>
      <c r="AZ267" s="305"/>
      <c r="BA267" s="305"/>
      <c r="BB267" s="305"/>
      <c r="BC267" s="305"/>
      <c r="BD267" s="305"/>
      <c r="BE267" s="305"/>
      <c r="BF267" s="305"/>
      <c r="BG267" s="305"/>
      <c r="BH267" s="305"/>
      <c r="BI267" s="305"/>
      <c r="BJ267" s="305"/>
      <c r="BK267" s="305"/>
      <c r="BL267" s="305"/>
      <c r="BM267" s="305"/>
      <c r="BN267" s="305"/>
      <c r="BO267" s="305"/>
      <c r="BP267" s="305"/>
      <c r="BQ267" s="305"/>
      <c r="BR267" s="305"/>
      <c r="BS267" s="305"/>
      <c r="BT267" s="305"/>
      <c r="BU267" s="305"/>
      <c r="BV267" s="305"/>
      <c r="BW267" s="305"/>
      <c r="BX267" s="305"/>
      <c r="BY267" s="305"/>
      <c r="BZ267" s="305"/>
      <c r="CA267" s="305"/>
      <c r="CB267" s="305"/>
      <c r="CC267" s="305"/>
      <c r="CD267" s="305"/>
      <c r="CE267" s="305"/>
      <c r="CF267" s="305"/>
      <c r="CG267" s="305"/>
      <c r="CH267" s="305"/>
      <c r="CI267" s="305"/>
      <c r="CJ267" s="305"/>
    </row>
    <row r="268" spans="2:88" s="116" customFormat="1" ht="27.75">
      <c r="B268" s="117" t="s">
        <v>397</v>
      </c>
      <c r="C268" s="114" t="s">
        <v>494</v>
      </c>
      <c r="D268" s="115">
        <v>100</v>
      </c>
      <c r="E268" s="114">
        <v>13.8</v>
      </c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>
        <v>111</v>
      </c>
      <c r="AB268" s="114"/>
      <c r="AC268" s="114">
        <v>6.3</v>
      </c>
      <c r="AD268" s="114"/>
      <c r="AE268" s="114"/>
      <c r="AF268" s="114"/>
      <c r="AG268" s="114"/>
      <c r="AH268" s="114"/>
      <c r="AI268" s="114"/>
      <c r="AK268" s="305"/>
      <c r="AL268" s="305"/>
      <c r="AM268" s="305"/>
      <c r="AN268" s="305"/>
      <c r="AO268" s="305"/>
      <c r="AP268" s="305"/>
      <c r="AQ268" s="305"/>
      <c r="AR268" s="305"/>
      <c r="AS268" s="305"/>
      <c r="AT268" s="305"/>
      <c r="AU268" s="305"/>
      <c r="AV268" s="305"/>
      <c r="AW268" s="305"/>
      <c r="AX268" s="305"/>
      <c r="AY268" s="305"/>
      <c r="AZ268" s="305"/>
      <c r="BA268" s="305"/>
      <c r="BB268" s="305"/>
      <c r="BC268" s="305"/>
      <c r="BD268" s="305"/>
      <c r="BE268" s="305"/>
      <c r="BF268" s="305"/>
      <c r="BG268" s="305"/>
      <c r="BH268" s="305"/>
      <c r="BI268" s="305"/>
      <c r="BJ268" s="305"/>
      <c r="BK268" s="305"/>
      <c r="BL268" s="305"/>
      <c r="BM268" s="305"/>
      <c r="BN268" s="305"/>
      <c r="BO268" s="305"/>
      <c r="BP268" s="305"/>
      <c r="BQ268" s="305"/>
      <c r="BR268" s="305"/>
      <c r="BS268" s="305"/>
      <c r="BT268" s="305"/>
      <c r="BU268" s="305"/>
      <c r="BV268" s="305"/>
      <c r="BW268" s="305"/>
      <c r="BX268" s="305"/>
      <c r="BY268" s="305"/>
      <c r="BZ268" s="305"/>
      <c r="CA268" s="305"/>
      <c r="CB268" s="305"/>
      <c r="CC268" s="305"/>
      <c r="CD268" s="305"/>
      <c r="CE268" s="305"/>
      <c r="CF268" s="305"/>
      <c r="CG268" s="305"/>
      <c r="CH268" s="305"/>
      <c r="CI268" s="305"/>
      <c r="CJ268" s="305"/>
    </row>
    <row r="269" spans="2:88" s="116" customFormat="1" ht="27.75">
      <c r="B269" s="117" t="s">
        <v>251</v>
      </c>
      <c r="C269" s="114" t="s">
        <v>282</v>
      </c>
      <c r="D269" s="115">
        <v>180</v>
      </c>
      <c r="E269" s="114"/>
      <c r="F269" s="114"/>
      <c r="G269" s="114"/>
      <c r="H269" s="114"/>
      <c r="I269" s="114">
        <v>38.75</v>
      </c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>
        <v>6.3</v>
      </c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K269" s="305">
        <v>1.8</v>
      </c>
      <c r="AL269" s="305"/>
      <c r="AM269" s="305"/>
      <c r="AN269" s="305"/>
      <c r="AO269" s="305"/>
      <c r="AP269" s="305"/>
      <c r="AQ269" s="305"/>
      <c r="AR269" s="305"/>
      <c r="AS269" s="305"/>
      <c r="AT269" s="305"/>
      <c r="AU269" s="305"/>
      <c r="AV269" s="305"/>
      <c r="AW269" s="305"/>
      <c r="AX269" s="305"/>
      <c r="AY269" s="305"/>
      <c r="AZ269" s="305"/>
      <c r="BA269" s="305"/>
      <c r="BB269" s="305"/>
      <c r="BC269" s="305"/>
      <c r="BD269" s="305"/>
      <c r="BE269" s="305"/>
      <c r="BF269" s="305"/>
      <c r="BG269" s="305"/>
      <c r="BH269" s="305"/>
      <c r="BI269" s="305"/>
      <c r="BJ269" s="305"/>
      <c r="BK269" s="305"/>
      <c r="BL269" s="305"/>
      <c r="BM269" s="305"/>
      <c r="BN269" s="305"/>
      <c r="BO269" s="305"/>
      <c r="BP269" s="305"/>
      <c r="BQ269" s="305"/>
      <c r="BR269" s="305"/>
      <c r="BS269" s="305"/>
      <c r="BT269" s="305"/>
      <c r="BU269" s="305"/>
      <c r="BV269" s="305"/>
      <c r="BW269" s="305"/>
      <c r="BX269" s="305"/>
      <c r="BY269" s="305"/>
      <c r="BZ269" s="305"/>
      <c r="CA269" s="305"/>
      <c r="CB269" s="305"/>
      <c r="CC269" s="305"/>
      <c r="CD269" s="305"/>
      <c r="CE269" s="305"/>
      <c r="CF269" s="305"/>
      <c r="CG269" s="305"/>
      <c r="CH269" s="305"/>
      <c r="CI269" s="305"/>
      <c r="CJ269" s="305"/>
    </row>
    <row r="270" spans="2:88" s="116" customFormat="1" ht="27.75">
      <c r="B270" s="117" t="s">
        <v>265</v>
      </c>
      <c r="C270" s="114" t="s">
        <v>266</v>
      </c>
      <c r="D270" s="115">
        <v>200</v>
      </c>
      <c r="E270" s="114"/>
      <c r="F270" s="114"/>
      <c r="G270" s="114"/>
      <c r="H270" s="114"/>
      <c r="I270" s="114"/>
      <c r="J270" s="114"/>
      <c r="K270" s="114"/>
      <c r="L270" s="114"/>
      <c r="M270" s="114"/>
      <c r="N270" s="114">
        <v>40</v>
      </c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>
        <v>20</v>
      </c>
      <c r="AE270" s="114"/>
      <c r="AF270" s="114"/>
      <c r="AG270" s="114"/>
      <c r="AH270" s="114"/>
      <c r="AI270" s="114"/>
      <c r="AK270" s="305"/>
      <c r="AL270" s="305"/>
      <c r="AM270" s="305"/>
      <c r="AN270" s="305"/>
      <c r="AO270" s="305"/>
      <c r="AP270" s="305"/>
      <c r="AQ270" s="305"/>
      <c r="AR270" s="305"/>
      <c r="AS270" s="305"/>
      <c r="AT270" s="305"/>
      <c r="AU270" s="305"/>
      <c r="AV270" s="305"/>
      <c r="AW270" s="305"/>
      <c r="AX270" s="305"/>
      <c r="AY270" s="305"/>
      <c r="AZ270" s="305"/>
      <c r="BA270" s="305"/>
      <c r="BB270" s="305"/>
      <c r="BC270" s="305"/>
      <c r="BD270" s="305"/>
      <c r="BE270" s="305"/>
      <c r="BF270" s="305"/>
      <c r="BG270" s="305"/>
      <c r="BH270" s="305"/>
      <c r="BI270" s="305"/>
      <c r="BJ270" s="305"/>
      <c r="BK270" s="305"/>
      <c r="BL270" s="305"/>
      <c r="BM270" s="305"/>
      <c r="BN270" s="305"/>
      <c r="BO270" s="305"/>
      <c r="BP270" s="305"/>
      <c r="BQ270" s="305"/>
      <c r="BR270" s="305"/>
      <c r="BS270" s="305"/>
      <c r="BT270" s="305"/>
      <c r="BU270" s="305"/>
      <c r="BV270" s="305"/>
      <c r="BW270" s="305"/>
      <c r="BX270" s="305"/>
      <c r="BY270" s="305"/>
      <c r="BZ270" s="305"/>
      <c r="CA270" s="305"/>
      <c r="CB270" s="305"/>
      <c r="CC270" s="305"/>
      <c r="CD270" s="305"/>
      <c r="CE270" s="305"/>
      <c r="CF270" s="305"/>
      <c r="CG270" s="305"/>
      <c r="CH270" s="305"/>
      <c r="CI270" s="305"/>
      <c r="CJ270" s="305"/>
    </row>
    <row r="271" spans="2:88" s="116" customFormat="1" ht="27.75">
      <c r="B271" s="117"/>
      <c r="C271" s="118" t="s">
        <v>39</v>
      </c>
      <c r="D271" s="115">
        <v>70</v>
      </c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K271" s="305"/>
      <c r="AL271" s="305"/>
      <c r="AM271" s="305"/>
      <c r="AN271" s="305"/>
      <c r="AO271" s="305"/>
      <c r="AP271" s="305"/>
      <c r="AQ271" s="305"/>
      <c r="AR271" s="305"/>
      <c r="AS271" s="305"/>
      <c r="AT271" s="305"/>
      <c r="AU271" s="305"/>
      <c r="AV271" s="305"/>
      <c r="AW271" s="305"/>
      <c r="AX271" s="305"/>
      <c r="AY271" s="305"/>
      <c r="AZ271" s="305"/>
      <c r="BA271" s="305"/>
      <c r="BB271" s="305"/>
      <c r="BC271" s="305"/>
      <c r="BD271" s="305"/>
      <c r="BE271" s="305"/>
      <c r="BF271" s="305"/>
      <c r="BG271" s="305"/>
      <c r="BH271" s="305"/>
      <c r="BI271" s="305"/>
      <c r="BJ271" s="305"/>
      <c r="BK271" s="305"/>
      <c r="BL271" s="305"/>
      <c r="BM271" s="305"/>
      <c r="BN271" s="305"/>
      <c r="BO271" s="305"/>
      <c r="BP271" s="305"/>
      <c r="BQ271" s="305"/>
      <c r="BR271" s="305"/>
      <c r="BS271" s="305"/>
      <c r="BT271" s="305"/>
      <c r="BU271" s="305"/>
      <c r="BV271" s="305"/>
      <c r="BW271" s="305"/>
      <c r="BX271" s="305"/>
      <c r="BY271" s="305"/>
      <c r="BZ271" s="305"/>
      <c r="CA271" s="305"/>
      <c r="CB271" s="305"/>
      <c r="CC271" s="305"/>
      <c r="CD271" s="305"/>
      <c r="CE271" s="305"/>
      <c r="CF271" s="305"/>
      <c r="CG271" s="305"/>
      <c r="CH271" s="305"/>
      <c r="CI271" s="305"/>
      <c r="CJ271" s="305"/>
    </row>
    <row r="272" spans="2:88" s="116" customFormat="1" ht="27.75">
      <c r="B272" s="117"/>
      <c r="C272" s="118"/>
      <c r="D272" s="115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K272" s="305"/>
      <c r="AL272" s="305"/>
      <c r="AM272" s="305"/>
      <c r="AN272" s="305"/>
      <c r="AO272" s="305"/>
      <c r="AP272" s="305"/>
      <c r="AQ272" s="305"/>
      <c r="AR272" s="305"/>
      <c r="AS272" s="305"/>
      <c r="AT272" s="305"/>
      <c r="AU272" s="305"/>
      <c r="AV272" s="305"/>
      <c r="AW272" s="305"/>
      <c r="AX272" s="305"/>
      <c r="AY272" s="305"/>
      <c r="AZ272" s="305"/>
      <c r="BA272" s="305"/>
      <c r="BB272" s="305"/>
      <c r="BC272" s="305"/>
      <c r="BD272" s="305"/>
      <c r="BE272" s="305"/>
      <c r="BF272" s="305"/>
      <c r="BG272" s="305"/>
      <c r="BH272" s="305"/>
      <c r="BI272" s="305"/>
      <c r="BJ272" s="305"/>
      <c r="BK272" s="305"/>
      <c r="BL272" s="305"/>
      <c r="BM272" s="305"/>
      <c r="BN272" s="305"/>
      <c r="BO272" s="305"/>
      <c r="BP272" s="305"/>
      <c r="BQ272" s="305"/>
      <c r="BR272" s="305"/>
      <c r="BS272" s="305"/>
      <c r="BT272" s="305"/>
      <c r="BU272" s="305"/>
      <c r="BV272" s="305"/>
      <c r="BW272" s="305"/>
      <c r="BX272" s="305"/>
      <c r="BY272" s="305"/>
      <c r="BZ272" s="305"/>
      <c r="CA272" s="305"/>
      <c r="CB272" s="305"/>
      <c r="CC272" s="305"/>
      <c r="CD272" s="305"/>
      <c r="CE272" s="305"/>
      <c r="CF272" s="305"/>
      <c r="CG272" s="305"/>
      <c r="CH272" s="305"/>
      <c r="CI272" s="305"/>
      <c r="CJ272" s="305"/>
    </row>
    <row r="273" spans="2:88" s="116" customFormat="1" ht="27.75">
      <c r="B273" s="117"/>
      <c r="C273" s="118"/>
      <c r="D273" s="115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</row>
    <row r="274" spans="2:88" s="116" customFormat="1" ht="27.75">
      <c r="B274" s="114" t="s">
        <v>388</v>
      </c>
      <c r="C274" s="114" t="s">
        <v>400</v>
      </c>
      <c r="D274" s="115">
        <v>250</v>
      </c>
      <c r="E274" s="114"/>
      <c r="F274" s="114">
        <v>10</v>
      </c>
      <c r="G274" s="114"/>
      <c r="H274" s="114"/>
      <c r="I274" s="114"/>
      <c r="J274" s="114"/>
      <c r="K274" s="114">
        <v>205</v>
      </c>
      <c r="L274" s="114">
        <v>10</v>
      </c>
      <c r="M274" s="114"/>
      <c r="N274" s="114"/>
      <c r="O274" s="114"/>
      <c r="P274" s="114"/>
      <c r="Q274" s="114"/>
      <c r="R274" s="114">
        <v>75</v>
      </c>
      <c r="S274" s="114"/>
      <c r="T274" s="114"/>
      <c r="U274" s="114"/>
      <c r="V274" s="114"/>
      <c r="W274" s="114"/>
      <c r="X274" s="114"/>
      <c r="Y274" s="114">
        <v>13.4</v>
      </c>
      <c r="Z274" s="114">
        <v>11.6</v>
      </c>
      <c r="AA274" s="114"/>
      <c r="AB274" s="114"/>
      <c r="AC274" s="114">
        <v>8.4</v>
      </c>
      <c r="AD274" s="114"/>
      <c r="AE274" s="114"/>
      <c r="AF274" s="114"/>
      <c r="AG274" s="114"/>
      <c r="AH274" s="114"/>
      <c r="AI274" s="114"/>
      <c r="AK274" s="305">
        <v>1.3</v>
      </c>
      <c r="AL274" s="305"/>
      <c r="AM274" s="305"/>
      <c r="AN274" s="305"/>
      <c r="AO274" s="305"/>
      <c r="AP274" s="305"/>
      <c r="AQ274" s="305"/>
      <c r="AR274" s="305"/>
      <c r="AS274" s="305"/>
      <c r="AT274" s="305"/>
      <c r="AU274" s="305"/>
      <c r="AV274" s="305"/>
      <c r="AW274" s="305"/>
      <c r="AX274" s="305"/>
      <c r="AY274" s="305"/>
      <c r="AZ274" s="305"/>
      <c r="BA274" s="305"/>
      <c r="BB274" s="305"/>
      <c r="BC274" s="305"/>
      <c r="BD274" s="305"/>
      <c r="BE274" s="305"/>
      <c r="BF274" s="305"/>
      <c r="BG274" s="305"/>
      <c r="BH274" s="305"/>
      <c r="BI274" s="305"/>
      <c r="BJ274" s="305"/>
      <c r="BK274" s="305"/>
      <c r="BL274" s="305"/>
      <c r="BM274" s="305"/>
      <c r="BN274" s="305"/>
      <c r="BO274" s="305"/>
      <c r="BP274" s="305"/>
      <c r="BQ274" s="305"/>
      <c r="BR274" s="305"/>
      <c r="BS274" s="305"/>
      <c r="BT274" s="305"/>
      <c r="BU274" s="305"/>
      <c r="BV274" s="305"/>
      <c r="BW274" s="305"/>
      <c r="BX274" s="305"/>
      <c r="BY274" s="305"/>
      <c r="BZ274" s="305"/>
      <c r="CA274" s="305"/>
      <c r="CB274" s="305"/>
      <c r="CC274" s="305"/>
      <c r="CD274" s="305"/>
      <c r="CE274" s="305"/>
      <c r="CF274" s="305"/>
      <c r="CG274" s="305"/>
      <c r="CH274" s="305"/>
      <c r="CI274" s="305"/>
      <c r="CJ274" s="305"/>
    </row>
    <row r="275" spans="2:88" s="116" customFormat="1" ht="27.75">
      <c r="B275" s="117"/>
      <c r="C275" s="114" t="s">
        <v>404</v>
      </c>
      <c r="D275" s="115">
        <v>8</v>
      </c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>
        <v>8</v>
      </c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K275" s="305"/>
      <c r="AL275" s="305"/>
      <c r="AM275" s="305"/>
      <c r="AN275" s="305"/>
      <c r="AO275" s="305"/>
      <c r="AP275" s="305"/>
      <c r="AQ275" s="305"/>
      <c r="AR275" s="305"/>
      <c r="AS275" s="305"/>
      <c r="AT275" s="305"/>
      <c r="AU275" s="305"/>
      <c r="AV275" s="305"/>
      <c r="AW275" s="305"/>
      <c r="AX275" s="305"/>
      <c r="AY275" s="305"/>
      <c r="AZ275" s="305"/>
      <c r="BA275" s="305"/>
      <c r="BB275" s="305"/>
      <c r="BC275" s="305"/>
      <c r="BD275" s="305"/>
      <c r="BE275" s="305"/>
      <c r="BF275" s="305"/>
      <c r="BG275" s="305"/>
      <c r="BH275" s="305"/>
      <c r="BI275" s="305"/>
      <c r="BJ275" s="305"/>
      <c r="BK275" s="305"/>
      <c r="BL275" s="305"/>
      <c r="BM275" s="305"/>
      <c r="BN275" s="305"/>
      <c r="BO275" s="305"/>
      <c r="BP275" s="305"/>
      <c r="BQ275" s="305"/>
      <c r="BR275" s="305"/>
      <c r="BS275" s="305"/>
      <c r="BT275" s="305"/>
      <c r="BU275" s="305"/>
      <c r="BV275" s="305"/>
      <c r="BW275" s="305"/>
      <c r="BX275" s="305"/>
      <c r="BY275" s="305"/>
      <c r="BZ275" s="305"/>
      <c r="CA275" s="305"/>
      <c r="CB275" s="305"/>
      <c r="CC275" s="305"/>
      <c r="CD275" s="305"/>
      <c r="CE275" s="305"/>
      <c r="CF275" s="305"/>
      <c r="CG275" s="305"/>
      <c r="CH275" s="305"/>
      <c r="CI275" s="305"/>
      <c r="CJ275" s="305"/>
    </row>
    <row r="276" spans="2:88" s="116" customFormat="1" ht="27.75">
      <c r="B276" s="117" t="s">
        <v>444</v>
      </c>
      <c r="C276" s="114" t="s">
        <v>445</v>
      </c>
      <c r="D276" s="115" t="s">
        <v>446</v>
      </c>
      <c r="E276" s="114"/>
      <c r="F276" s="114"/>
      <c r="G276" s="114"/>
      <c r="H276" s="114"/>
      <c r="I276" s="114"/>
      <c r="J276" s="114"/>
      <c r="K276" s="114"/>
      <c r="L276" s="114"/>
      <c r="M276" s="114"/>
      <c r="N276" s="114">
        <v>7</v>
      </c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>
        <v>13</v>
      </c>
      <c r="AE276" s="114"/>
      <c r="AF276" s="114"/>
      <c r="AG276" s="114">
        <v>1</v>
      </c>
      <c r="AH276" s="114"/>
      <c r="AI276" s="114"/>
      <c r="AK276" s="305"/>
      <c r="AL276" s="305"/>
      <c r="AM276" s="305"/>
      <c r="AN276" s="305"/>
      <c r="AO276" s="305"/>
      <c r="AP276" s="305"/>
      <c r="AQ276" s="305"/>
      <c r="AR276" s="305"/>
      <c r="AS276" s="305"/>
      <c r="AT276" s="305"/>
      <c r="AU276" s="305"/>
      <c r="AV276" s="305"/>
      <c r="AW276" s="305"/>
      <c r="AX276" s="305"/>
      <c r="AY276" s="305"/>
      <c r="AZ276" s="305"/>
      <c r="BA276" s="305"/>
      <c r="BB276" s="305"/>
      <c r="BC276" s="305"/>
      <c r="BD276" s="305"/>
      <c r="BE276" s="305"/>
      <c r="BF276" s="305"/>
      <c r="BG276" s="305"/>
      <c r="BH276" s="305"/>
      <c r="BI276" s="305"/>
      <c r="BJ276" s="305"/>
      <c r="BK276" s="305"/>
      <c r="BL276" s="305"/>
      <c r="BM276" s="305"/>
      <c r="BN276" s="305"/>
      <c r="BO276" s="305"/>
      <c r="BP276" s="305"/>
      <c r="BQ276" s="305"/>
      <c r="BR276" s="305"/>
      <c r="BS276" s="305"/>
      <c r="BT276" s="305"/>
      <c r="BU276" s="305"/>
      <c r="BV276" s="305"/>
      <c r="BW276" s="305"/>
      <c r="BX276" s="305"/>
      <c r="BY276" s="305"/>
      <c r="BZ276" s="305"/>
      <c r="CA276" s="305"/>
      <c r="CB276" s="305"/>
      <c r="CC276" s="305"/>
      <c r="CD276" s="305"/>
      <c r="CE276" s="305"/>
      <c r="CF276" s="305"/>
      <c r="CG276" s="305"/>
      <c r="CH276" s="305"/>
      <c r="CI276" s="305"/>
      <c r="CJ276" s="305"/>
    </row>
    <row r="277" spans="2:88" s="116" customFormat="1" ht="27.75">
      <c r="B277" s="117"/>
      <c r="C277" s="114" t="s">
        <v>31</v>
      </c>
      <c r="D277" s="115">
        <v>30</v>
      </c>
      <c r="E277" s="114">
        <v>30</v>
      </c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K277" s="305"/>
      <c r="AL277" s="305"/>
      <c r="AM277" s="305"/>
      <c r="AN277" s="305"/>
      <c r="AO277" s="305"/>
      <c r="AP277" s="305"/>
      <c r="AQ277" s="305"/>
      <c r="AR277" s="305"/>
      <c r="AS277" s="305"/>
      <c r="AT277" s="305"/>
      <c r="AU277" s="305"/>
      <c r="AV277" s="305"/>
      <c r="AW277" s="305"/>
      <c r="AX277" s="305"/>
      <c r="AY277" s="305"/>
      <c r="AZ277" s="305"/>
      <c r="BA277" s="305"/>
      <c r="BB277" s="305"/>
      <c r="BC277" s="305"/>
      <c r="BD277" s="305"/>
      <c r="BE277" s="305"/>
      <c r="BF277" s="305"/>
      <c r="BG277" s="305"/>
      <c r="BH277" s="305"/>
      <c r="BI277" s="305"/>
      <c r="BJ277" s="305"/>
      <c r="BK277" s="305"/>
      <c r="BL277" s="305"/>
      <c r="BM277" s="305"/>
      <c r="BN277" s="305"/>
      <c r="BO277" s="305"/>
      <c r="BP277" s="305"/>
      <c r="BQ277" s="305"/>
      <c r="BR277" s="305"/>
      <c r="BS277" s="305"/>
      <c r="BT277" s="305"/>
      <c r="BU277" s="305"/>
      <c r="BV277" s="305"/>
      <c r="BW277" s="305"/>
      <c r="BX277" s="305"/>
      <c r="BY277" s="305"/>
      <c r="BZ277" s="305"/>
      <c r="CA277" s="305"/>
      <c r="CB277" s="305"/>
      <c r="CC277" s="305"/>
      <c r="CD277" s="305"/>
      <c r="CE277" s="305"/>
      <c r="CF277" s="305"/>
      <c r="CG277" s="305"/>
      <c r="CH277" s="305"/>
      <c r="CI277" s="305"/>
      <c r="CJ277" s="305"/>
    </row>
    <row r="278" spans="2:88" s="116" customFormat="1" ht="27.75">
      <c r="B278" s="117"/>
      <c r="C278" s="118" t="s">
        <v>39</v>
      </c>
      <c r="D278" s="115">
        <v>30</v>
      </c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K278" s="305"/>
      <c r="AL278" s="305"/>
      <c r="AM278" s="305"/>
      <c r="AN278" s="305"/>
      <c r="AO278" s="305"/>
      <c r="AP278" s="305"/>
      <c r="AQ278" s="305"/>
      <c r="AR278" s="305"/>
      <c r="AS278" s="305"/>
      <c r="AT278" s="305"/>
      <c r="AU278" s="305"/>
      <c r="AV278" s="305"/>
      <c r="AW278" s="305"/>
      <c r="AX278" s="305"/>
      <c r="AY278" s="305"/>
      <c r="AZ278" s="305"/>
      <c r="BA278" s="305"/>
      <c r="BB278" s="305"/>
      <c r="BC278" s="305"/>
      <c r="BD278" s="305"/>
      <c r="BE278" s="305"/>
      <c r="BF278" s="305"/>
      <c r="BG278" s="305"/>
      <c r="BH278" s="305"/>
      <c r="BI278" s="305"/>
      <c r="BJ278" s="305"/>
      <c r="BK278" s="305"/>
      <c r="BL278" s="305"/>
      <c r="BM278" s="305"/>
      <c r="BN278" s="305"/>
      <c r="BO278" s="305"/>
      <c r="BP278" s="305"/>
      <c r="BQ278" s="305"/>
      <c r="BR278" s="305"/>
      <c r="BS278" s="305"/>
      <c r="BT278" s="305"/>
      <c r="BU278" s="305"/>
      <c r="BV278" s="305"/>
      <c r="BW278" s="305"/>
      <c r="BX278" s="305"/>
      <c r="BY278" s="305"/>
      <c r="BZ278" s="305"/>
      <c r="CA278" s="305"/>
      <c r="CB278" s="305"/>
      <c r="CC278" s="305"/>
      <c r="CD278" s="305"/>
      <c r="CE278" s="305"/>
      <c r="CF278" s="305"/>
      <c r="CG278" s="305"/>
      <c r="CH278" s="305"/>
      <c r="CI278" s="305"/>
      <c r="CJ278" s="305"/>
    </row>
    <row r="279" spans="2:88" s="116" customFormat="1" ht="27.75">
      <c r="B279" s="117"/>
      <c r="C279" s="114"/>
      <c r="D279" s="115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K279" s="305"/>
      <c r="AL279" s="305"/>
      <c r="AM279" s="305"/>
      <c r="AN279" s="305"/>
      <c r="AO279" s="305"/>
      <c r="AP279" s="305"/>
      <c r="AQ279" s="305"/>
      <c r="AR279" s="305"/>
      <c r="AS279" s="305"/>
      <c r="AT279" s="305"/>
      <c r="AU279" s="305"/>
      <c r="AV279" s="305"/>
      <c r="AW279" s="305"/>
      <c r="AX279" s="305"/>
      <c r="AY279" s="305"/>
      <c r="AZ279" s="305"/>
      <c r="BA279" s="305"/>
      <c r="BB279" s="305"/>
      <c r="BC279" s="305"/>
      <c r="BD279" s="305"/>
      <c r="BE279" s="305"/>
      <c r="BF279" s="305"/>
      <c r="BG279" s="305"/>
      <c r="BH279" s="305"/>
      <c r="BI279" s="305"/>
      <c r="BJ279" s="305"/>
      <c r="BK279" s="305"/>
      <c r="BL279" s="305"/>
      <c r="BM279" s="305"/>
      <c r="BN279" s="305"/>
      <c r="BO279" s="305"/>
      <c r="BP279" s="305"/>
      <c r="BQ279" s="305"/>
      <c r="BR279" s="305"/>
      <c r="BS279" s="305"/>
      <c r="BT279" s="305"/>
      <c r="BU279" s="305"/>
      <c r="BV279" s="305"/>
      <c r="BW279" s="305"/>
      <c r="BX279" s="305"/>
      <c r="BY279" s="305"/>
      <c r="BZ279" s="305"/>
      <c r="CA279" s="305"/>
      <c r="CB279" s="305"/>
      <c r="CC279" s="305"/>
      <c r="CD279" s="305"/>
      <c r="CE279" s="305"/>
      <c r="CF279" s="305"/>
      <c r="CG279" s="305"/>
      <c r="CH279" s="305"/>
      <c r="CI279" s="305"/>
      <c r="CJ279" s="305"/>
    </row>
    <row r="280" spans="2:88" s="116" customFormat="1" ht="27.75">
      <c r="B280" s="117" t="s">
        <v>234</v>
      </c>
      <c r="C280" s="114" t="s">
        <v>48</v>
      </c>
      <c r="D280" s="115">
        <v>200</v>
      </c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>
        <v>200</v>
      </c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K280" s="305"/>
      <c r="AL280" s="305"/>
      <c r="AM280" s="305"/>
      <c r="AN280" s="305"/>
      <c r="AO280" s="305"/>
      <c r="AP280" s="305"/>
      <c r="AQ280" s="305"/>
      <c r="AR280" s="305"/>
      <c r="AS280" s="305"/>
      <c r="AT280" s="305"/>
      <c r="AU280" s="305"/>
      <c r="AV280" s="305"/>
      <c r="AW280" s="305"/>
      <c r="AX280" s="305"/>
      <c r="AY280" s="305"/>
      <c r="AZ280" s="305"/>
      <c r="BA280" s="305"/>
      <c r="BB280" s="305"/>
      <c r="BC280" s="305"/>
      <c r="BD280" s="305"/>
      <c r="BE280" s="305"/>
      <c r="BF280" s="305"/>
      <c r="BG280" s="305"/>
      <c r="BH280" s="305"/>
      <c r="BI280" s="305"/>
      <c r="BJ280" s="305"/>
      <c r="BK280" s="305"/>
      <c r="BL280" s="305"/>
      <c r="BM280" s="305"/>
      <c r="BN280" s="305"/>
      <c r="BO280" s="305"/>
      <c r="BP280" s="305"/>
      <c r="BQ280" s="305"/>
      <c r="BR280" s="305"/>
      <c r="BS280" s="305"/>
      <c r="BT280" s="305"/>
      <c r="BU280" s="305"/>
      <c r="BV280" s="305"/>
      <c r="BW280" s="305"/>
      <c r="BX280" s="305"/>
      <c r="BY280" s="305"/>
      <c r="BZ280" s="305"/>
      <c r="CA280" s="305"/>
      <c r="CB280" s="305"/>
      <c r="CC280" s="305"/>
      <c r="CD280" s="305"/>
      <c r="CE280" s="305"/>
      <c r="CF280" s="305"/>
      <c r="CG280" s="305"/>
      <c r="CH280" s="305"/>
      <c r="CI280" s="305"/>
      <c r="CJ280" s="305"/>
    </row>
    <row r="281" spans="2:88" s="116" customFormat="1" ht="27.75">
      <c r="B281" s="117"/>
      <c r="C281" s="114" t="s">
        <v>31</v>
      </c>
      <c r="D281" s="115">
        <v>40</v>
      </c>
      <c r="E281" s="114">
        <v>40</v>
      </c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K281" s="305"/>
      <c r="AL281" s="305"/>
      <c r="AM281" s="305"/>
      <c r="AN281" s="305"/>
      <c r="AO281" s="305"/>
      <c r="AP281" s="305"/>
      <c r="AQ281" s="305"/>
      <c r="AR281" s="305"/>
      <c r="AS281" s="305"/>
      <c r="AT281" s="305"/>
      <c r="AU281" s="305"/>
      <c r="AV281" s="305"/>
      <c r="AW281" s="305"/>
      <c r="AX281" s="305"/>
      <c r="AY281" s="305"/>
      <c r="AZ281" s="305"/>
      <c r="BA281" s="305"/>
      <c r="BB281" s="305"/>
      <c r="BC281" s="305"/>
      <c r="BD281" s="305"/>
      <c r="BE281" s="305"/>
      <c r="BF281" s="305"/>
      <c r="BG281" s="305"/>
      <c r="BH281" s="305"/>
      <c r="BI281" s="305"/>
      <c r="BJ281" s="305"/>
      <c r="BK281" s="305"/>
      <c r="BL281" s="305"/>
      <c r="BM281" s="305"/>
      <c r="BN281" s="305"/>
      <c r="BO281" s="305"/>
      <c r="BP281" s="305"/>
      <c r="BQ281" s="305"/>
      <c r="BR281" s="305"/>
      <c r="BS281" s="305"/>
      <c r="BT281" s="305"/>
      <c r="BU281" s="305"/>
      <c r="BV281" s="305"/>
      <c r="BW281" s="305"/>
      <c r="BX281" s="305"/>
      <c r="BY281" s="305"/>
      <c r="BZ281" s="305"/>
      <c r="CA281" s="305"/>
      <c r="CB281" s="305"/>
      <c r="CC281" s="305"/>
      <c r="CD281" s="305"/>
      <c r="CE281" s="305"/>
      <c r="CF281" s="305"/>
      <c r="CG281" s="305"/>
      <c r="CH281" s="305"/>
      <c r="CI281" s="305"/>
      <c r="CJ281" s="305"/>
    </row>
    <row r="282" spans="2:88" s="116" customFormat="1" ht="27.75">
      <c r="B282" s="117"/>
      <c r="C282" s="114" t="s">
        <v>35</v>
      </c>
      <c r="D282" s="115">
        <v>10</v>
      </c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K282" s="305"/>
      <c r="AL282" s="305"/>
      <c r="AM282" s="305"/>
      <c r="AN282" s="305"/>
      <c r="AO282" s="305"/>
      <c r="AP282" s="305"/>
      <c r="AQ282" s="305"/>
      <c r="AR282" s="305"/>
      <c r="AS282" s="305"/>
      <c r="AT282" s="305"/>
      <c r="AU282" s="305"/>
      <c r="AV282" s="305"/>
      <c r="AW282" s="305"/>
      <c r="AX282" s="305"/>
      <c r="AY282" s="305"/>
      <c r="AZ282" s="305"/>
      <c r="BA282" s="305"/>
      <c r="BB282" s="305"/>
      <c r="BC282" s="305"/>
      <c r="BD282" s="305"/>
      <c r="BE282" s="305"/>
      <c r="BF282" s="305"/>
      <c r="BG282" s="305"/>
      <c r="BH282" s="305"/>
      <c r="BI282" s="305"/>
      <c r="BJ282" s="305"/>
      <c r="BK282" s="305"/>
      <c r="BL282" s="305"/>
      <c r="BM282" s="305"/>
      <c r="BN282" s="305"/>
      <c r="BO282" s="305"/>
      <c r="BP282" s="305"/>
      <c r="BQ282" s="305"/>
      <c r="BR282" s="305"/>
      <c r="BS282" s="305"/>
      <c r="BT282" s="305"/>
      <c r="BU282" s="305"/>
      <c r="BV282" s="305"/>
      <c r="BW282" s="305"/>
      <c r="BX282" s="305"/>
      <c r="BY282" s="305"/>
      <c r="BZ282" s="305"/>
      <c r="CA282" s="305"/>
      <c r="CB282" s="305"/>
      <c r="CC282" s="305"/>
      <c r="CD282" s="305"/>
      <c r="CE282" s="305"/>
      <c r="CF282" s="305"/>
      <c r="CG282" s="305"/>
      <c r="CH282" s="305"/>
      <c r="CI282" s="305"/>
      <c r="CJ282" s="305"/>
    </row>
    <row r="283" spans="2:88" ht="26.25">
      <c r="B283" s="110"/>
      <c r="C283" s="120" t="s">
        <v>138</v>
      </c>
      <c r="D283" s="121">
        <f>D271+D278</f>
        <v>100</v>
      </c>
      <c r="E283" s="121">
        <f t="shared" ref="E283:AI283" si="8">SUM(E257:E282)</f>
        <v>113.8</v>
      </c>
      <c r="F283" s="121">
        <f t="shared" si="8"/>
        <v>32</v>
      </c>
      <c r="G283" s="121">
        <f t="shared" si="8"/>
        <v>0</v>
      </c>
      <c r="H283" s="121">
        <f t="shared" si="8"/>
        <v>0</v>
      </c>
      <c r="I283" s="121">
        <f t="shared" si="8"/>
        <v>38.75</v>
      </c>
      <c r="J283" s="121">
        <f t="shared" si="8"/>
        <v>28</v>
      </c>
      <c r="K283" s="121">
        <f t="shared" si="8"/>
        <v>292.5</v>
      </c>
      <c r="L283" s="121">
        <f t="shared" si="8"/>
        <v>176.9</v>
      </c>
      <c r="M283" s="121">
        <f t="shared" si="8"/>
        <v>0</v>
      </c>
      <c r="N283" s="121">
        <f t="shared" si="8"/>
        <v>247</v>
      </c>
      <c r="O283" s="121">
        <f t="shared" si="8"/>
        <v>0</v>
      </c>
      <c r="P283" s="121">
        <f t="shared" si="8"/>
        <v>200</v>
      </c>
      <c r="Q283" s="121">
        <f t="shared" si="8"/>
        <v>0</v>
      </c>
      <c r="R283" s="121">
        <f t="shared" si="8"/>
        <v>75</v>
      </c>
      <c r="S283" s="121">
        <f t="shared" si="8"/>
        <v>0</v>
      </c>
      <c r="T283" s="121">
        <f t="shared" si="8"/>
        <v>0</v>
      </c>
      <c r="U283" s="121">
        <f t="shared" si="8"/>
        <v>250</v>
      </c>
      <c r="V283" s="121">
        <f t="shared" si="8"/>
        <v>36.299999999999997</v>
      </c>
      <c r="W283" s="121">
        <f t="shared" si="8"/>
        <v>156</v>
      </c>
      <c r="X283" s="121">
        <f t="shared" si="8"/>
        <v>0</v>
      </c>
      <c r="Y283" s="121">
        <f t="shared" si="8"/>
        <v>13.4</v>
      </c>
      <c r="Z283" s="121">
        <f t="shared" si="8"/>
        <v>23</v>
      </c>
      <c r="AA283" s="121">
        <f t="shared" si="8"/>
        <v>111</v>
      </c>
      <c r="AB283" s="121">
        <f t="shared" si="8"/>
        <v>0</v>
      </c>
      <c r="AC283" s="121">
        <f t="shared" si="8"/>
        <v>19.700000000000003</v>
      </c>
      <c r="AD283" s="121">
        <f t="shared" si="8"/>
        <v>84.4</v>
      </c>
      <c r="AE283" s="121">
        <f t="shared" si="8"/>
        <v>25</v>
      </c>
      <c r="AF283" s="121">
        <f t="shared" si="8"/>
        <v>0</v>
      </c>
      <c r="AG283" s="121">
        <f t="shared" si="8"/>
        <v>1</v>
      </c>
      <c r="AH283" s="121">
        <f t="shared" si="8"/>
        <v>8</v>
      </c>
      <c r="AI283" s="121">
        <f t="shared" si="8"/>
        <v>0</v>
      </c>
    </row>
    <row r="284" spans="2:88" ht="26.25"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</row>
    <row r="285" spans="2:88" ht="26.25">
      <c r="B285" s="105"/>
      <c r="C285" s="105"/>
      <c r="D285" s="105"/>
      <c r="E285" s="105"/>
      <c r="F285" s="105" t="s">
        <v>297</v>
      </c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</row>
    <row r="286" spans="2:88" ht="26.25">
      <c r="B286" s="110" t="s">
        <v>73</v>
      </c>
      <c r="C286" s="110" t="s">
        <v>74</v>
      </c>
      <c r="D286" s="110" t="s">
        <v>75</v>
      </c>
      <c r="E286" s="110"/>
      <c r="F286" s="110"/>
      <c r="G286" s="110" t="s">
        <v>76</v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</row>
    <row r="287" spans="2:88" ht="26.25">
      <c r="B287" s="111" t="s">
        <v>77</v>
      </c>
      <c r="C287" s="112" t="s">
        <v>78</v>
      </c>
      <c r="D287" s="110" t="s">
        <v>79</v>
      </c>
      <c r="E287" s="110" t="s">
        <v>80</v>
      </c>
      <c r="F287" s="110" t="s">
        <v>81</v>
      </c>
      <c r="G287" s="110" t="s">
        <v>82</v>
      </c>
      <c r="H287" s="110" t="s">
        <v>83</v>
      </c>
      <c r="I287" s="110" t="s">
        <v>84</v>
      </c>
      <c r="J287" s="110" t="s">
        <v>85</v>
      </c>
      <c r="K287" s="110" t="s">
        <v>86</v>
      </c>
      <c r="L287" s="110" t="s">
        <v>87</v>
      </c>
      <c r="M287" s="110" t="s">
        <v>88</v>
      </c>
      <c r="N287" s="110" t="s">
        <v>41</v>
      </c>
      <c r="O287" s="110" t="s">
        <v>89</v>
      </c>
      <c r="P287" s="110" t="s">
        <v>90</v>
      </c>
      <c r="Q287" s="110" t="s">
        <v>91</v>
      </c>
      <c r="R287" s="110" t="s">
        <v>92</v>
      </c>
      <c r="S287" s="110" t="s">
        <v>93</v>
      </c>
      <c r="T287" s="110" t="s">
        <v>94</v>
      </c>
      <c r="U287" s="110" t="s">
        <v>95</v>
      </c>
      <c r="V287" s="110" t="s">
        <v>96</v>
      </c>
      <c r="W287" s="110" t="s">
        <v>97</v>
      </c>
      <c r="X287" s="110" t="s">
        <v>98</v>
      </c>
      <c r="Y287" s="110" t="s">
        <v>99</v>
      </c>
      <c r="Z287" s="110" t="s">
        <v>100</v>
      </c>
      <c r="AA287" s="110" t="s">
        <v>101</v>
      </c>
      <c r="AB287" s="110" t="s">
        <v>102</v>
      </c>
      <c r="AC287" s="110" t="s">
        <v>103</v>
      </c>
      <c r="AD287" s="110" t="s">
        <v>104</v>
      </c>
      <c r="AE287" s="110" t="s">
        <v>136</v>
      </c>
      <c r="AF287" s="110" t="s">
        <v>105</v>
      </c>
      <c r="AG287" s="110" t="s">
        <v>106</v>
      </c>
      <c r="AH287" s="110" t="s">
        <v>107</v>
      </c>
      <c r="AI287" s="110" t="s">
        <v>108</v>
      </c>
    </row>
    <row r="288" spans="2:88" s="116" customFormat="1" ht="27.75">
      <c r="B288" s="117" t="s">
        <v>252</v>
      </c>
      <c r="C288" s="114" t="s">
        <v>267</v>
      </c>
      <c r="D288" s="115">
        <v>200</v>
      </c>
      <c r="E288" s="114"/>
      <c r="F288" s="114"/>
      <c r="G288" s="114"/>
      <c r="H288" s="114"/>
      <c r="I288" s="114">
        <v>42</v>
      </c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>
        <v>93.1</v>
      </c>
      <c r="V288" s="114">
        <v>5</v>
      </c>
      <c r="W288" s="114"/>
      <c r="X288" s="114"/>
      <c r="Y288" s="114"/>
      <c r="Z288" s="114"/>
      <c r="AA288" s="114"/>
      <c r="AB288" s="114"/>
      <c r="AC288" s="114"/>
      <c r="AD288" s="114">
        <v>5</v>
      </c>
      <c r="AE288" s="114"/>
      <c r="AF288" s="114"/>
      <c r="AG288" s="114"/>
      <c r="AH288" s="114"/>
      <c r="AI288" s="114"/>
      <c r="AK288" s="305"/>
      <c r="AL288" s="305"/>
      <c r="AM288" s="305"/>
      <c r="AN288" s="305"/>
      <c r="AO288" s="305"/>
      <c r="AP288" s="305"/>
      <c r="AQ288" s="305"/>
      <c r="AR288" s="305"/>
      <c r="AS288" s="305"/>
      <c r="AT288" s="305"/>
      <c r="AU288" s="305"/>
      <c r="AV288" s="305"/>
      <c r="AW288" s="305"/>
      <c r="AX288" s="305"/>
      <c r="AY288" s="305"/>
      <c r="AZ288" s="305"/>
      <c r="BA288" s="305"/>
      <c r="BB288" s="305"/>
      <c r="BC288" s="305"/>
      <c r="BD288" s="305"/>
      <c r="BE288" s="305"/>
      <c r="BF288" s="305"/>
      <c r="BG288" s="305"/>
      <c r="BH288" s="305"/>
      <c r="BI288" s="305"/>
      <c r="BJ288" s="305"/>
      <c r="BK288" s="305"/>
      <c r="BL288" s="305"/>
      <c r="BM288" s="305"/>
      <c r="BN288" s="305"/>
      <c r="BO288" s="305"/>
      <c r="BP288" s="305"/>
      <c r="BQ288" s="305"/>
      <c r="BR288" s="305"/>
      <c r="BS288" s="305"/>
      <c r="BT288" s="305"/>
      <c r="BU288" s="305"/>
      <c r="BV288" s="305"/>
      <c r="BW288" s="305"/>
      <c r="BX288" s="305"/>
      <c r="BY288" s="305"/>
      <c r="BZ288" s="305"/>
      <c r="CA288" s="305"/>
      <c r="CB288" s="305"/>
      <c r="CC288" s="305"/>
      <c r="CD288" s="305"/>
      <c r="CE288" s="305"/>
      <c r="CF288" s="305"/>
      <c r="CG288" s="305"/>
      <c r="CH288" s="305"/>
      <c r="CI288" s="305"/>
      <c r="CJ288" s="305"/>
    </row>
    <row r="289" spans="2:88" s="116" customFormat="1" ht="27.75">
      <c r="B289" s="117" t="s">
        <v>240</v>
      </c>
      <c r="C289" s="114" t="s">
        <v>42</v>
      </c>
      <c r="D289" s="115">
        <v>105</v>
      </c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>
        <v>30</v>
      </c>
      <c r="V289" s="114"/>
      <c r="W289" s="114"/>
      <c r="X289" s="114"/>
      <c r="Y289" s="114"/>
      <c r="Z289" s="114">
        <v>80</v>
      </c>
      <c r="AA289" s="114"/>
      <c r="AB289" s="114"/>
      <c r="AC289" s="114">
        <v>5</v>
      </c>
      <c r="AD289" s="114"/>
      <c r="AE289" s="114"/>
      <c r="AF289" s="114"/>
      <c r="AG289" s="114"/>
      <c r="AH289" s="114"/>
      <c r="AI289" s="114"/>
      <c r="AK289" s="305"/>
      <c r="AL289" s="305"/>
      <c r="AM289" s="305"/>
      <c r="AN289" s="305"/>
      <c r="AO289" s="305"/>
      <c r="AP289" s="305"/>
      <c r="AQ289" s="305"/>
      <c r="AR289" s="305"/>
      <c r="AS289" s="305"/>
      <c r="AT289" s="305"/>
      <c r="AU289" s="305"/>
      <c r="AV289" s="305"/>
      <c r="AW289" s="305"/>
      <c r="AX289" s="305"/>
      <c r="AY289" s="305"/>
      <c r="AZ289" s="305"/>
      <c r="BA289" s="305"/>
      <c r="BB289" s="305"/>
      <c r="BC289" s="305"/>
      <c r="BD289" s="305"/>
      <c r="BE289" s="305"/>
      <c r="BF289" s="305"/>
      <c r="BG289" s="305"/>
      <c r="BH289" s="305"/>
      <c r="BI289" s="305"/>
      <c r="BJ289" s="305"/>
      <c r="BK289" s="305"/>
      <c r="BL289" s="305"/>
      <c r="BM289" s="305"/>
      <c r="BN289" s="305"/>
      <c r="BO289" s="305"/>
      <c r="BP289" s="305"/>
      <c r="BQ289" s="305"/>
      <c r="BR289" s="305"/>
      <c r="BS289" s="305"/>
      <c r="BT289" s="305"/>
      <c r="BU289" s="305"/>
      <c r="BV289" s="305"/>
      <c r="BW289" s="305"/>
      <c r="BX289" s="305"/>
      <c r="BY289" s="305"/>
      <c r="BZ289" s="305"/>
      <c r="CA289" s="305"/>
      <c r="CB289" s="305"/>
      <c r="CC289" s="305"/>
      <c r="CD289" s="305"/>
      <c r="CE289" s="305"/>
      <c r="CF289" s="305"/>
      <c r="CG289" s="305"/>
      <c r="CH289" s="305"/>
      <c r="CI289" s="305"/>
      <c r="CJ289" s="305"/>
    </row>
    <row r="290" spans="2:88" s="116" customFormat="1" ht="27.75">
      <c r="B290" s="117" t="s">
        <v>388</v>
      </c>
      <c r="C290" s="114" t="s">
        <v>439</v>
      </c>
      <c r="D290" s="115">
        <v>200</v>
      </c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>
        <v>150</v>
      </c>
      <c r="V290" s="114"/>
      <c r="W290" s="114"/>
      <c r="X290" s="114"/>
      <c r="Y290" s="114"/>
      <c r="Z290" s="114"/>
      <c r="AA290" s="114"/>
      <c r="AB290" s="114"/>
      <c r="AC290" s="114"/>
      <c r="AD290" s="114">
        <v>13</v>
      </c>
      <c r="AE290" s="114"/>
      <c r="AF290" s="114"/>
      <c r="AG290" s="114"/>
      <c r="AH290" s="114"/>
      <c r="AI290" s="114">
        <v>4</v>
      </c>
      <c r="AK290" s="305"/>
      <c r="AL290" s="305"/>
      <c r="AM290" s="305"/>
      <c r="AN290" s="305"/>
      <c r="AO290" s="305"/>
      <c r="AP290" s="305"/>
      <c r="AQ290" s="305"/>
      <c r="AR290" s="305"/>
      <c r="AS290" s="305"/>
      <c r="AT290" s="305"/>
      <c r="AU290" s="305"/>
      <c r="AV290" s="305"/>
      <c r="AW290" s="305"/>
      <c r="AX290" s="305"/>
      <c r="AY290" s="305"/>
      <c r="AZ290" s="305"/>
      <c r="BA290" s="305"/>
      <c r="BB290" s="305"/>
      <c r="BC290" s="305"/>
      <c r="BD290" s="305"/>
      <c r="BE290" s="305"/>
      <c r="BF290" s="305"/>
      <c r="BG290" s="305"/>
      <c r="BH290" s="305"/>
      <c r="BI290" s="305"/>
      <c r="BJ290" s="305"/>
      <c r="BK290" s="305"/>
      <c r="BL290" s="305"/>
      <c r="BM290" s="305"/>
      <c r="BN290" s="305"/>
      <c r="BO290" s="305"/>
      <c r="BP290" s="305"/>
      <c r="BQ290" s="305"/>
      <c r="BR290" s="305"/>
      <c r="BS290" s="305"/>
      <c r="BT290" s="305"/>
      <c r="BU290" s="305"/>
      <c r="BV290" s="305"/>
      <c r="BW290" s="305"/>
      <c r="BX290" s="305"/>
      <c r="BY290" s="305"/>
      <c r="BZ290" s="305"/>
      <c r="CA290" s="305"/>
      <c r="CB290" s="305"/>
      <c r="CC290" s="305"/>
      <c r="CD290" s="305"/>
      <c r="CE290" s="305"/>
      <c r="CF290" s="305"/>
      <c r="CG290" s="305"/>
      <c r="CH290" s="305"/>
      <c r="CI290" s="305"/>
      <c r="CJ290" s="305"/>
    </row>
    <row r="291" spans="2:88" s="116" customFormat="1" ht="27.75">
      <c r="B291" s="117"/>
      <c r="C291" s="114" t="s">
        <v>31</v>
      </c>
      <c r="D291" s="115">
        <v>40</v>
      </c>
      <c r="E291" s="114">
        <v>40</v>
      </c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K291" s="305"/>
      <c r="AL291" s="305"/>
      <c r="AM291" s="305"/>
      <c r="AN291" s="305"/>
      <c r="AO291" s="305"/>
      <c r="AP291" s="305"/>
      <c r="AQ291" s="305"/>
      <c r="AR291" s="305"/>
      <c r="AS291" s="305"/>
      <c r="AT291" s="305"/>
      <c r="AU291" s="305"/>
      <c r="AV291" s="305"/>
      <c r="AW291" s="305"/>
      <c r="AX291" s="305"/>
      <c r="AY291" s="305"/>
      <c r="AZ291" s="305"/>
      <c r="BA291" s="305"/>
      <c r="BB291" s="305"/>
      <c r="BC291" s="305"/>
      <c r="BD291" s="305"/>
      <c r="BE291" s="305"/>
      <c r="BF291" s="305"/>
      <c r="BG291" s="305"/>
      <c r="BH291" s="305"/>
      <c r="BI291" s="305"/>
      <c r="BJ291" s="305"/>
      <c r="BK291" s="305"/>
      <c r="BL291" s="305"/>
      <c r="BM291" s="305"/>
      <c r="BN291" s="305"/>
      <c r="BO291" s="305"/>
      <c r="BP291" s="305"/>
      <c r="BQ291" s="305"/>
      <c r="BR291" s="305"/>
      <c r="BS291" s="305"/>
      <c r="BT291" s="305"/>
      <c r="BU291" s="305"/>
      <c r="BV291" s="305"/>
      <c r="BW291" s="305"/>
      <c r="BX291" s="305"/>
      <c r="BY291" s="305"/>
      <c r="BZ291" s="305"/>
      <c r="CA291" s="305"/>
      <c r="CB291" s="305"/>
      <c r="CC291" s="305"/>
      <c r="CD291" s="305"/>
      <c r="CE291" s="305"/>
      <c r="CF291" s="305"/>
      <c r="CG291" s="305"/>
      <c r="CH291" s="305"/>
      <c r="CI291" s="305"/>
      <c r="CJ291" s="305"/>
    </row>
    <row r="292" spans="2:88" s="116" customFormat="1" ht="27.75">
      <c r="B292" s="117" t="s">
        <v>246</v>
      </c>
      <c r="C292" s="114" t="s">
        <v>137</v>
      </c>
      <c r="D292" s="115">
        <v>15</v>
      </c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>
        <v>15</v>
      </c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K292" s="305"/>
      <c r="AL292" s="305"/>
      <c r="AM292" s="305"/>
      <c r="AN292" s="305"/>
      <c r="AO292" s="305"/>
      <c r="AP292" s="305"/>
      <c r="AQ292" s="305"/>
      <c r="AR292" s="305"/>
      <c r="AS292" s="305"/>
      <c r="AT292" s="305"/>
      <c r="AU292" s="305"/>
      <c r="AV292" s="305"/>
      <c r="AW292" s="305"/>
      <c r="AX292" s="305"/>
      <c r="AY292" s="305"/>
      <c r="AZ292" s="305"/>
      <c r="BA292" s="305"/>
      <c r="BB292" s="305"/>
      <c r="BC292" s="305"/>
      <c r="BD292" s="305"/>
      <c r="BE292" s="305"/>
      <c r="BF292" s="305"/>
      <c r="BG292" s="305"/>
      <c r="BH292" s="305"/>
      <c r="BI292" s="305"/>
      <c r="BJ292" s="305"/>
      <c r="BK292" s="305"/>
      <c r="BL292" s="305"/>
      <c r="BM292" s="305"/>
      <c r="BN292" s="305"/>
      <c r="BO292" s="305"/>
      <c r="BP292" s="305"/>
      <c r="BQ292" s="305"/>
      <c r="BR292" s="305"/>
      <c r="BS292" s="305"/>
      <c r="BT292" s="305"/>
      <c r="BU292" s="305"/>
      <c r="BV292" s="305"/>
      <c r="BW292" s="305"/>
      <c r="BX292" s="305"/>
      <c r="BY292" s="305"/>
      <c r="BZ292" s="305"/>
      <c r="CA292" s="305"/>
      <c r="CB292" s="305"/>
      <c r="CC292" s="305"/>
      <c r="CD292" s="305"/>
      <c r="CE292" s="305"/>
      <c r="CF292" s="305"/>
      <c r="CG292" s="305"/>
      <c r="CH292" s="305"/>
      <c r="CI292" s="305"/>
      <c r="CJ292" s="305"/>
    </row>
    <row r="293" spans="2:88" s="116" customFormat="1" ht="27.75">
      <c r="B293" s="117"/>
      <c r="C293" s="114"/>
      <c r="D293" s="115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K293" s="305"/>
      <c r="AL293" s="305"/>
      <c r="AM293" s="305"/>
      <c r="AN293" s="305"/>
      <c r="AO293" s="305"/>
      <c r="AP293" s="305"/>
      <c r="AQ293" s="305"/>
      <c r="AR293" s="305"/>
      <c r="AS293" s="305"/>
      <c r="AT293" s="305"/>
      <c r="AU293" s="305"/>
      <c r="AV293" s="305"/>
      <c r="AW293" s="305"/>
      <c r="AX293" s="305"/>
      <c r="AY293" s="305"/>
      <c r="AZ293" s="305"/>
      <c r="BA293" s="305"/>
      <c r="BB293" s="305"/>
      <c r="BC293" s="305"/>
      <c r="BD293" s="305"/>
      <c r="BE293" s="305"/>
      <c r="BF293" s="305"/>
      <c r="BG293" s="305"/>
      <c r="BH293" s="305"/>
      <c r="BI293" s="305"/>
      <c r="BJ293" s="305"/>
      <c r="BK293" s="305"/>
      <c r="BL293" s="305"/>
      <c r="BM293" s="305"/>
      <c r="BN293" s="305"/>
      <c r="BO293" s="305"/>
      <c r="BP293" s="305"/>
      <c r="BQ293" s="305"/>
      <c r="BR293" s="305"/>
      <c r="BS293" s="305"/>
      <c r="BT293" s="305"/>
      <c r="BU293" s="305"/>
      <c r="BV293" s="305"/>
      <c r="BW293" s="305"/>
      <c r="BX293" s="305"/>
      <c r="BY293" s="305"/>
      <c r="BZ293" s="305"/>
      <c r="CA293" s="305"/>
      <c r="CB293" s="305"/>
      <c r="CC293" s="305"/>
      <c r="CD293" s="305"/>
      <c r="CE293" s="305"/>
      <c r="CF293" s="305"/>
      <c r="CG293" s="305"/>
      <c r="CH293" s="305"/>
      <c r="CI293" s="305"/>
      <c r="CJ293" s="305"/>
    </row>
    <row r="294" spans="2:88" s="116" customFormat="1" ht="27.75">
      <c r="B294" s="117"/>
      <c r="C294" s="114" t="s">
        <v>484</v>
      </c>
      <c r="D294" s="115">
        <v>200</v>
      </c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>
        <v>200</v>
      </c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</row>
    <row r="295" spans="2:88" s="116" customFormat="1" ht="27.75">
      <c r="B295" s="117"/>
      <c r="C295" s="114" t="s">
        <v>184</v>
      </c>
      <c r="D295" s="115">
        <v>25</v>
      </c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>
        <v>25</v>
      </c>
      <c r="AF295" s="114"/>
      <c r="AG295" s="114"/>
      <c r="AH295" s="114"/>
      <c r="AI295" s="114"/>
    </row>
    <row r="296" spans="2:88" s="116" customFormat="1" ht="27.75">
      <c r="B296" s="117" t="s">
        <v>235</v>
      </c>
      <c r="C296" s="114" t="s">
        <v>41</v>
      </c>
      <c r="D296" s="115">
        <v>150</v>
      </c>
      <c r="E296" s="114"/>
      <c r="F296" s="114"/>
      <c r="G296" s="114"/>
      <c r="H296" s="114"/>
      <c r="I296" s="114"/>
      <c r="J296" s="114"/>
      <c r="K296" s="114"/>
      <c r="L296" s="114"/>
      <c r="M296" s="114"/>
      <c r="N296" s="114">
        <v>150</v>
      </c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</row>
    <row r="297" spans="2:88" s="116" customFormat="1" ht="27.75">
      <c r="B297" s="117"/>
      <c r="C297" s="114"/>
      <c r="D297" s="115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5"/>
      <c r="BR297" s="305"/>
      <c r="BS297" s="305"/>
      <c r="BT297" s="305"/>
      <c r="BU297" s="305"/>
      <c r="BV297" s="305"/>
      <c r="BW297" s="305"/>
      <c r="BX297" s="305"/>
      <c r="BY297" s="305"/>
      <c r="BZ297" s="305"/>
      <c r="CA297" s="305"/>
      <c r="CB297" s="305"/>
      <c r="CC297" s="305"/>
      <c r="CD297" s="305"/>
      <c r="CE297" s="305"/>
      <c r="CF297" s="305"/>
      <c r="CG297" s="305"/>
      <c r="CH297" s="305"/>
      <c r="CI297" s="305"/>
      <c r="CJ297" s="305"/>
    </row>
    <row r="298" spans="2:88" s="116" customFormat="1" ht="27.75">
      <c r="B298" s="117" t="s">
        <v>388</v>
      </c>
      <c r="C298" s="114" t="s">
        <v>477</v>
      </c>
      <c r="D298" s="115">
        <v>100</v>
      </c>
      <c r="E298" s="114"/>
      <c r="F298" s="114"/>
      <c r="G298" s="114"/>
      <c r="H298" s="114"/>
      <c r="I298" s="114"/>
      <c r="J298" s="114"/>
      <c r="K298" s="114"/>
      <c r="L298" s="114">
        <v>66.599999999999994</v>
      </c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>
        <v>22.2</v>
      </c>
      <c r="Z298" s="114"/>
      <c r="AA298" s="114"/>
      <c r="AB298" s="114"/>
      <c r="AC298" s="114">
        <v>11.2</v>
      </c>
      <c r="AD298" s="114"/>
      <c r="AE298" s="114"/>
      <c r="AF298" s="114"/>
      <c r="AG298" s="114"/>
      <c r="AH298" s="114"/>
      <c r="AI298" s="114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5"/>
      <c r="BR298" s="305"/>
      <c r="BS298" s="305"/>
      <c r="BT298" s="305"/>
      <c r="BU298" s="305"/>
      <c r="BV298" s="305"/>
      <c r="BW298" s="305"/>
      <c r="BX298" s="305"/>
      <c r="BY298" s="305"/>
      <c r="BZ298" s="305"/>
      <c r="CA298" s="305"/>
      <c r="CB298" s="305"/>
      <c r="CC298" s="305"/>
      <c r="CD298" s="305"/>
      <c r="CE298" s="305"/>
      <c r="CF298" s="305"/>
      <c r="CG298" s="305"/>
      <c r="CH298" s="305"/>
      <c r="CI298" s="305"/>
      <c r="CJ298" s="305"/>
    </row>
    <row r="299" spans="2:88" s="116" customFormat="1" ht="27.75">
      <c r="B299" s="117" t="s">
        <v>523</v>
      </c>
      <c r="C299" s="114" t="s">
        <v>525</v>
      </c>
      <c r="D299" s="115">
        <v>350</v>
      </c>
      <c r="E299" s="114"/>
      <c r="F299" s="114"/>
      <c r="G299" s="114"/>
      <c r="H299" s="114"/>
      <c r="I299" s="114">
        <v>7</v>
      </c>
      <c r="J299" s="114"/>
      <c r="K299" s="114">
        <v>112</v>
      </c>
      <c r="L299" s="114">
        <v>31.5</v>
      </c>
      <c r="M299" s="114"/>
      <c r="N299" s="114"/>
      <c r="O299" s="114"/>
      <c r="P299" s="114"/>
      <c r="Q299" s="114"/>
      <c r="R299" s="114"/>
      <c r="S299" s="114"/>
      <c r="T299" s="114"/>
      <c r="U299" s="114"/>
      <c r="V299" s="114">
        <v>7</v>
      </c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K299" s="305">
        <v>1.4</v>
      </c>
      <c r="AL299" s="305"/>
      <c r="AM299" s="305"/>
      <c r="AN299" s="305">
        <v>0.01</v>
      </c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5"/>
      <c r="BR299" s="305"/>
      <c r="BS299" s="305"/>
      <c r="BT299" s="305"/>
      <c r="BU299" s="305"/>
      <c r="BV299" s="305"/>
      <c r="BW299" s="305"/>
      <c r="BX299" s="305"/>
      <c r="BY299" s="305"/>
      <c r="BZ299" s="305"/>
      <c r="CA299" s="305"/>
      <c r="CB299" s="305"/>
      <c r="CC299" s="305"/>
      <c r="CD299" s="305"/>
      <c r="CE299" s="305"/>
      <c r="CF299" s="305"/>
      <c r="CG299" s="305"/>
      <c r="CH299" s="305"/>
      <c r="CI299" s="305"/>
      <c r="CJ299" s="305"/>
    </row>
    <row r="300" spans="2:88" s="116" customFormat="1" ht="27.75">
      <c r="B300" s="114" t="s">
        <v>256</v>
      </c>
      <c r="C300" s="114" t="s">
        <v>257</v>
      </c>
      <c r="D300" s="115">
        <v>120</v>
      </c>
      <c r="E300" s="114"/>
      <c r="F300" s="114"/>
      <c r="G300" s="114"/>
      <c r="H300" s="114"/>
      <c r="I300" s="114">
        <v>10.6</v>
      </c>
      <c r="J300" s="114"/>
      <c r="K300" s="114"/>
      <c r="L300" s="114"/>
      <c r="M300" s="114"/>
      <c r="N300" s="114"/>
      <c r="O300" s="114"/>
      <c r="P300" s="114"/>
      <c r="Q300" s="114"/>
      <c r="R300" s="114">
        <v>114</v>
      </c>
      <c r="S300" s="114"/>
      <c r="T300" s="114"/>
      <c r="U300" s="114">
        <v>12</v>
      </c>
      <c r="V300" s="114">
        <v>4.5999999999999996</v>
      </c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5"/>
      <c r="BR300" s="305"/>
      <c r="BS300" s="305"/>
      <c r="BT300" s="305"/>
      <c r="BU300" s="305"/>
      <c r="BV300" s="305"/>
      <c r="BW300" s="305"/>
      <c r="BX300" s="305"/>
      <c r="BY300" s="305"/>
      <c r="BZ300" s="305"/>
      <c r="CA300" s="305"/>
      <c r="CB300" s="305"/>
      <c r="CC300" s="305"/>
      <c r="CD300" s="305"/>
      <c r="CE300" s="305"/>
      <c r="CF300" s="305"/>
      <c r="CG300" s="305"/>
      <c r="CH300" s="305"/>
      <c r="CI300" s="305"/>
      <c r="CJ300" s="305"/>
    </row>
    <row r="301" spans="2:88" s="116" customFormat="1" ht="27.75">
      <c r="B301" s="117" t="s">
        <v>239</v>
      </c>
      <c r="C301" s="114" t="s">
        <v>369</v>
      </c>
      <c r="D301" s="115">
        <v>200</v>
      </c>
      <c r="E301" s="114"/>
      <c r="F301" s="114">
        <v>2.4</v>
      </c>
      <c r="G301" s="114"/>
      <c r="H301" s="114"/>
      <c r="I301" s="114"/>
      <c r="J301" s="114"/>
      <c r="K301" s="114"/>
      <c r="L301" s="114">
        <v>241.2</v>
      </c>
      <c r="M301" s="114">
        <v>4.8</v>
      </c>
      <c r="N301" s="114"/>
      <c r="O301" s="114"/>
      <c r="P301" s="114"/>
      <c r="Q301" s="114"/>
      <c r="R301" s="114"/>
      <c r="S301" s="114"/>
      <c r="T301" s="114"/>
      <c r="U301" s="114"/>
      <c r="V301" s="114">
        <v>7</v>
      </c>
      <c r="W301" s="114"/>
      <c r="X301" s="114"/>
      <c r="Y301" s="114"/>
      <c r="Z301" s="114"/>
      <c r="AA301" s="114"/>
      <c r="AB301" s="114"/>
      <c r="AC301" s="114"/>
      <c r="AD301" s="114">
        <v>6</v>
      </c>
      <c r="AE301" s="114"/>
      <c r="AF301" s="114"/>
      <c r="AG301" s="114"/>
      <c r="AH301" s="114"/>
      <c r="AI301" s="114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5"/>
      <c r="BR301" s="305"/>
      <c r="BS301" s="305"/>
      <c r="BT301" s="305"/>
      <c r="BU301" s="305"/>
      <c r="BV301" s="305"/>
      <c r="BW301" s="305"/>
      <c r="BX301" s="305"/>
      <c r="BY301" s="305"/>
      <c r="BZ301" s="305"/>
      <c r="CA301" s="305"/>
      <c r="CB301" s="305"/>
      <c r="CC301" s="305"/>
      <c r="CD301" s="305"/>
      <c r="CE301" s="305"/>
      <c r="CF301" s="305"/>
      <c r="CG301" s="305"/>
      <c r="CH301" s="305"/>
      <c r="CI301" s="305"/>
      <c r="CJ301" s="305"/>
    </row>
    <row r="302" spans="2:88" s="116" customFormat="1" ht="27.75">
      <c r="B302" s="117" t="s">
        <v>242</v>
      </c>
      <c r="C302" s="118" t="s">
        <v>243</v>
      </c>
      <c r="D302" s="115">
        <v>200</v>
      </c>
      <c r="E302" s="114"/>
      <c r="F302" s="114"/>
      <c r="G302" s="114">
        <v>10</v>
      </c>
      <c r="H302" s="114"/>
      <c r="I302" s="114"/>
      <c r="J302" s="114"/>
      <c r="K302" s="114"/>
      <c r="L302" s="114"/>
      <c r="M302" s="114"/>
      <c r="N302" s="114"/>
      <c r="O302" s="114"/>
      <c r="P302" s="114">
        <v>60</v>
      </c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>
        <v>16</v>
      </c>
      <c r="AE302" s="114"/>
      <c r="AF302" s="114"/>
      <c r="AG302" s="114"/>
      <c r="AH302" s="114"/>
      <c r="AI302" s="114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5"/>
      <c r="BR302" s="305"/>
      <c r="BS302" s="305"/>
      <c r="BT302" s="305"/>
      <c r="BU302" s="305"/>
      <c r="BV302" s="305"/>
      <c r="BW302" s="305"/>
      <c r="BX302" s="305"/>
      <c r="BY302" s="305"/>
      <c r="BZ302" s="305"/>
      <c r="CA302" s="305"/>
      <c r="CB302" s="305"/>
      <c r="CC302" s="305"/>
      <c r="CD302" s="305"/>
      <c r="CE302" s="305"/>
      <c r="CF302" s="305"/>
      <c r="CG302" s="305"/>
      <c r="CH302" s="305"/>
      <c r="CI302" s="305"/>
      <c r="CJ302" s="305"/>
    </row>
    <row r="303" spans="2:88" s="116" customFormat="1" ht="27.75">
      <c r="B303" s="117"/>
      <c r="C303" s="118" t="s">
        <v>39</v>
      </c>
      <c r="D303" s="115">
        <v>60</v>
      </c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5"/>
      <c r="BR303" s="305"/>
      <c r="BS303" s="305"/>
      <c r="BT303" s="305"/>
      <c r="BU303" s="305"/>
      <c r="BV303" s="305"/>
      <c r="BW303" s="305"/>
      <c r="BX303" s="305"/>
      <c r="BY303" s="305"/>
      <c r="BZ303" s="305"/>
      <c r="CA303" s="305"/>
      <c r="CB303" s="305"/>
      <c r="CC303" s="305"/>
      <c r="CD303" s="305"/>
      <c r="CE303" s="305"/>
      <c r="CF303" s="305"/>
      <c r="CG303" s="305"/>
      <c r="CH303" s="305"/>
      <c r="CI303" s="305"/>
      <c r="CJ303" s="305"/>
    </row>
    <row r="304" spans="2:88" s="116" customFormat="1" ht="27.75">
      <c r="B304" s="117"/>
      <c r="C304" s="114"/>
      <c r="D304" s="115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5"/>
      <c r="BR304" s="305"/>
      <c r="BS304" s="305"/>
      <c r="BT304" s="305"/>
      <c r="BU304" s="305"/>
      <c r="BV304" s="305"/>
      <c r="BW304" s="305"/>
      <c r="BX304" s="305"/>
      <c r="BY304" s="305"/>
      <c r="BZ304" s="305"/>
      <c r="CA304" s="305"/>
      <c r="CB304" s="305"/>
      <c r="CC304" s="305"/>
      <c r="CD304" s="305"/>
      <c r="CE304" s="305"/>
      <c r="CF304" s="305"/>
      <c r="CG304" s="305"/>
      <c r="CH304" s="305"/>
      <c r="CI304" s="305"/>
      <c r="CJ304" s="305"/>
    </row>
    <row r="305" spans="2:88" s="116" customFormat="1" ht="27.75">
      <c r="B305" s="117" t="s">
        <v>428</v>
      </c>
      <c r="C305" s="114" t="s">
        <v>429</v>
      </c>
      <c r="D305" s="115">
        <v>50</v>
      </c>
      <c r="E305" s="114"/>
      <c r="F305" s="114"/>
      <c r="G305" s="114"/>
      <c r="H305" s="114"/>
      <c r="I305" s="114"/>
      <c r="J305" s="114"/>
      <c r="K305" s="114"/>
      <c r="L305" s="114">
        <v>50</v>
      </c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306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5"/>
      <c r="BR305" s="305"/>
      <c r="BS305" s="305"/>
      <c r="BT305" s="305"/>
      <c r="BU305" s="305"/>
    </row>
    <row r="306" spans="2:88" s="116" customFormat="1" ht="27.75">
      <c r="B306" s="117" t="s">
        <v>496</v>
      </c>
      <c r="C306" s="114" t="s">
        <v>497</v>
      </c>
      <c r="D306" s="115">
        <v>100</v>
      </c>
      <c r="E306" s="114">
        <v>28</v>
      </c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>
        <v>25</v>
      </c>
      <c r="V306" s="114"/>
      <c r="W306" s="114"/>
      <c r="X306" s="114"/>
      <c r="Y306" s="114"/>
      <c r="Z306" s="114"/>
      <c r="AA306" s="114">
        <v>65</v>
      </c>
      <c r="AB306" s="114"/>
      <c r="AC306" s="114">
        <v>8</v>
      </c>
      <c r="AD306" s="114"/>
      <c r="AE306" s="114"/>
      <c r="AF306" s="114"/>
      <c r="AG306" s="114"/>
      <c r="AH306" s="114"/>
      <c r="AI306" s="114"/>
      <c r="AK306" s="305">
        <v>0.6</v>
      </c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5"/>
      <c r="BR306" s="305"/>
      <c r="BS306" s="305"/>
      <c r="BT306" s="305"/>
      <c r="BU306" s="305"/>
      <c r="BV306" s="305"/>
      <c r="BW306" s="305"/>
      <c r="BX306" s="305"/>
      <c r="BY306" s="305"/>
      <c r="BZ306" s="305"/>
      <c r="CA306" s="305"/>
      <c r="CB306" s="305"/>
      <c r="CC306" s="305"/>
      <c r="CD306" s="305"/>
      <c r="CE306" s="305"/>
      <c r="CF306" s="305"/>
      <c r="CG306" s="305"/>
      <c r="CH306" s="305"/>
      <c r="CI306" s="305"/>
      <c r="CJ306" s="305"/>
    </row>
    <row r="307" spans="2:88" s="116" customFormat="1" ht="27.75">
      <c r="B307" s="117" t="s">
        <v>250</v>
      </c>
      <c r="C307" s="114" t="s">
        <v>47</v>
      </c>
      <c r="D307" s="115">
        <v>200</v>
      </c>
      <c r="E307" s="114"/>
      <c r="F307" s="114"/>
      <c r="G307" s="114"/>
      <c r="H307" s="114"/>
      <c r="I307" s="114"/>
      <c r="J307" s="114"/>
      <c r="K307" s="114">
        <v>171</v>
      </c>
      <c r="L307" s="114"/>
      <c r="M307" s="114"/>
      <c r="N307" s="114"/>
      <c r="O307" s="114"/>
      <c r="P307" s="114"/>
      <c r="Q307" s="114"/>
      <c r="R307" s="114"/>
      <c r="S307" s="114"/>
      <c r="T307" s="114"/>
      <c r="U307" s="114">
        <v>30</v>
      </c>
      <c r="V307" s="114">
        <v>7</v>
      </c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K307" s="305">
        <v>1</v>
      </c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5"/>
      <c r="BR307" s="305"/>
      <c r="BS307" s="305"/>
      <c r="BT307" s="305"/>
      <c r="BU307" s="305"/>
      <c r="BV307" s="305"/>
      <c r="BW307" s="305"/>
      <c r="BX307" s="305"/>
      <c r="BY307" s="305"/>
      <c r="BZ307" s="305"/>
      <c r="CA307" s="305"/>
      <c r="CB307" s="305"/>
      <c r="CC307" s="305"/>
      <c r="CD307" s="305"/>
      <c r="CE307" s="305"/>
      <c r="CF307" s="305"/>
      <c r="CG307" s="305"/>
      <c r="CH307" s="305"/>
      <c r="CI307" s="305"/>
      <c r="CJ307" s="305"/>
    </row>
    <row r="308" spans="2:88" s="116" customFormat="1" ht="27.75">
      <c r="B308" s="117" t="s">
        <v>245</v>
      </c>
      <c r="C308" s="114" t="s">
        <v>3</v>
      </c>
      <c r="D308" s="115">
        <v>200</v>
      </c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>
        <v>10</v>
      </c>
      <c r="AE308" s="114"/>
      <c r="AF308" s="114"/>
      <c r="AG308" s="114">
        <v>1</v>
      </c>
      <c r="AH308" s="114"/>
      <c r="AI308" s="114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5"/>
      <c r="BR308" s="305"/>
      <c r="BS308" s="305"/>
      <c r="BT308" s="305"/>
      <c r="BU308" s="305"/>
      <c r="BV308" s="305"/>
      <c r="BW308" s="305"/>
      <c r="BX308" s="305"/>
      <c r="BY308" s="305"/>
      <c r="BZ308" s="305"/>
      <c r="CA308" s="305"/>
      <c r="CB308" s="305"/>
      <c r="CC308" s="305"/>
      <c r="CD308" s="305"/>
      <c r="CE308" s="305"/>
      <c r="CF308" s="305"/>
      <c r="CG308" s="305"/>
      <c r="CH308" s="305"/>
      <c r="CI308" s="305"/>
      <c r="CJ308" s="305"/>
    </row>
    <row r="309" spans="2:88" s="116" customFormat="1" ht="27.75">
      <c r="B309" s="117"/>
      <c r="C309" s="114" t="s">
        <v>39</v>
      </c>
      <c r="D309" s="115">
        <v>60</v>
      </c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5"/>
      <c r="BR309" s="305"/>
      <c r="BS309" s="305"/>
      <c r="BT309" s="305"/>
      <c r="BU309" s="305"/>
      <c r="BV309" s="305"/>
      <c r="BW309" s="305"/>
      <c r="BX309" s="305"/>
      <c r="BY309" s="305"/>
      <c r="BZ309" s="305"/>
      <c r="CA309" s="305"/>
      <c r="CB309" s="305"/>
      <c r="CC309" s="305"/>
      <c r="CD309" s="305"/>
      <c r="CE309" s="305"/>
      <c r="CF309" s="305"/>
      <c r="CG309" s="305"/>
      <c r="CH309" s="305"/>
      <c r="CI309" s="305"/>
      <c r="CJ309" s="305"/>
    </row>
    <row r="310" spans="2:88" s="116" customFormat="1" ht="27.75">
      <c r="B310" s="117"/>
      <c r="C310" s="114" t="s">
        <v>31</v>
      </c>
      <c r="D310" s="115">
        <v>60</v>
      </c>
      <c r="E310" s="114">
        <v>60</v>
      </c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5"/>
      <c r="BR310" s="305"/>
      <c r="BS310" s="305"/>
      <c r="BT310" s="305"/>
      <c r="BU310" s="305"/>
      <c r="BV310" s="305"/>
      <c r="BW310" s="305"/>
      <c r="BX310" s="305"/>
      <c r="BY310" s="305"/>
      <c r="BZ310" s="305"/>
      <c r="CA310" s="305"/>
      <c r="CB310" s="305"/>
      <c r="CC310" s="305"/>
      <c r="CD310" s="305"/>
      <c r="CE310" s="305"/>
      <c r="CF310" s="305"/>
      <c r="CG310" s="305"/>
      <c r="CH310" s="305"/>
      <c r="CI310" s="305"/>
      <c r="CJ310" s="305"/>
    </row>
    <row r="311" spans="2:88" s="116" customFormat="1" ht="27.75">
      <c r="B311" s="117"/>
      <c r="C311" s="114"/>
      <c r="D311" s="115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5"/>
      <c r="BR311" s="305"/>
      <c r="BS311" s="305"/>
      <c r="BT311" s="305"/>
      <c r="BU311" s="305"/>
      <c r="BV311" s="305"/>
      <c r="BW311" s="305"/>
      <c r="BX311" s="305"/>
      <c r="BY311" s="305"/>
      <c r="BZ311" s="305"/>
      <c r="CA311" s="305"/>
      <c r="CB311" s="305"/>
      <c r="CC311" s="305"/>
      <c r="CD311" s="305"/>
      <c r="CE311" s="305"/>
      <c r="CF311" s="305"/>
      <c r="CG311" s="305"/>
      <c r="CH311" s="305"/>
      <c r="CI311" s="305"/>
      <c r="CJ311" s="305"/>
    </row>
    <row r="312" spans="2:88" s="116" customFormat="1" ht="27.75">
      <c r="B312" s="117"/>
      <c r="C312" s="114"/>
      <c r="D312" s="115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5"/>
      <c r="BR312" s="305"/>
      <c r="BS312" s="305"/>
      <c r="BT312" s="305"/>
      <c r="BU312" s="305"/>
      <c r="BV312" s="305"/>
      <c r="BW312" s="305"/>
      <c r="BX312" s="305"/>
      <c r="BY312" s="305"/>
      <c r="BZ312" s="305"/>
      <c r="CA312" s="305"/>
      <c r="CB312" s="305"/>
      <c r="CC312" s="305"/>
      <c r="CD312" s="305"/>
      <c r="CE312" s="305"/>
      <c r="CF312" s="305"/>
      <c r="CG312" s="305"/>
      <c r="CH312" s="305"/>
      <c r="CI312" s="305"/>
      <c r="CJ312" s="305"/>
    </row>
    <row r="313" spans="2:88" s="116" customFormat="1" ht="27.75">
      <c r="B313" s="117" t="s">
        <v>234</v>
      </c>
      <c r="C313" s="114" t="s">
        <v>48</v>
      </c>
      <c r="D313" s="115">
        <v>180</v>
      </c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>
        <v>180</v>
      </c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5"/>
      <c r="BR313" s="305"/>
      <c r="BS313" s="305"/>
      <c r="BT313" s="305"/>
      <c r="BU313" s="305"/>
      <c r="BV313" s="305"/>
      <c r="BW313" s="305"/>
      <c r="BX313" s="305"/>
      <c r="BY313" s="305"/>
      <c r="BZ313" s="305"/>
      <c r="CA313" s="305"/>
      <c r="CB313" s="305"/>
      <c r="CC313" s="305"/>
      <c r="CD313" s="305"/>
      <c r="CE313" s="305"/>
      <c r="CF313" s="305"/>
      <c r="CG313" s="305"/>
      <c r="CH313" s="305"/>
      <c r="CI313" s="305"/>
      <c r="CJ313" s="305"/>
    </row>
    <row r="314" spans="2:88" s="116" customFormat="1" ht="27.75">
      <c r="B314" s="117"/>
      <c r="C314" s="114" t="s">
        <v>31</v>
      </c>
      <c r="D314" s="115">
        <v>40</v>
      </c>
      <c r="E314" s="114">
        <v>40</v>
      </c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K314" s="305"/>
      <c r="AL314" s="305"/>
      <c r="AM314" s="305"/>
      <c r="AN314" s="305"/>
      <c r="AO314" s="305"/>
      <c r="AP314" s="305"/>
      <c r="AQ314" s="305"/>
      <c r="AR314" s="305"/>
      <c r="AS314" s="305"/>
      <c r="AT314" s="305"/>
      <c r="AU314" s="305"/>
      <c r="AV314" s="305"/>
      <c r="AW314" s="305"/>
      <c r="AX314" s="305"/>
      <c r="AY314" s="305"/>
      <c r="AZ314" s="305"/>
      <c r="BA314" s="305"/>
      <c r="BB314" s="305"/>
      <c r="BC314" s="305"/>
      <c r="BD314" s="305"/>
      <c r="BE314" s="305"/>
      <c r="BF314" s="305"/>
      <c r="BG314" s="305"/>
      <c r="BH314" s="305"/>
      <c r="BI314" s="305"/>
      <c r="BJ314" s="305"/>
      <c r="BK314" s="305"/>
      <c r="BL314" s="305"/>
      <c r="BM314" s="305"/>
      <c r="BN314" s="305"/>
      <c r="BO314" s="305"/>
      <c r="BP314" s="305"/>
      <c r="BQ314" s="305"/>
      <c r="BR314" s="305"/>
      <c r="BS314" s="305"/>
      <c r="BT314" s="305"/>
      <c r="BU314" s="305"/>
      <c r="BV314" s="305"/>
      <c r="BW314" s="305"/>
      <c r="BX314" s="305"/>
      <c r="BY314" s="305"/>
      <c r="BZ314" s="305"/>
      <c r="CA314" s="305"/>
      <c r="CB314" s="305"/>
      <c r="CC314" s="305"/>
      <c r="CD314" s="305"/>
      <c r="CE314" s="305"/>
      <c r="CF314" s="305"/>
      <c r="CG314" s="305"/>
      <c r="CH314" s="305"/>
      <c r="CI314" s="305"/>
      <c r="CJ314" s="305"/>
    </row>
    <row r="315" spans="2:88" s="116" customFormat="1" ht="27.75">
      <c r="B315" s="119"/>
      <c r="C315" s="114" t="s">
        <v>35</v>
      </c>
      <c r="D315" s="115">
        <v>15</v>
      </c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K315" s="305"/>
      <c r="AL315" s="305"/>
      <c r="AM315" s="305"/>
      <c r="AN315" s="305"/>
      <c r="AO315" s="305"/>
      <c r="AP315" s="305"/>
      <c r="AQ315" s="305"/>
      <c r="AR315" s="305"/>
      <c r="AS315" s="305"/>
      <c r="AT315" s="305"/>
      <c r="AU315" s="305"/>
      <c r="AV315" s="305"/>
      <c r="AW315" s="305"/>
      <c r="AX315" s="305"/>
      <c r="AY315" s="305"/>
      <c r="AZ315" s="305"/>
      <c r="BA315" s="305"/>
      <c r="BB315" s="305"/>
      <c r="BC315" s="305"/>
      <c r="BD315" s="305"/>
      <c r="BE315" s="305"/>
      <c r="BF315" s="305"/>
      <c r="BG315" s="305"/>
      <c r="BH315" s="305"/>
      <c r="BI315" s="305"/>
      <c r="BJ315" s="305"/>
      <c r="BK315" s="305"/>
      <c r="BL315" s="305"/>
      <c r="BM315" s="305"/>
      <c r="BN315" s="305"/>
      <c r="BO315" s="305"/>
      <c r="BP315" s="305"/>
      <c r="BQ315" s="305"/>
      <c r="BR315" s="305"/>
      <c r="BS315" s="305"/>
      <c r="BT315" s="305"/>
      <c r="BU315" s="305"/>
      <c r="BV315" s="305"/>
      <c r="BW315" s="305"/>
      <c r="BX315" s="305"/>
      <c r="BY315" s="305"/>
      <c r="BZ315" s="305"/>
      <c r="CA315" s="305"/>
      <c r="CB315" s="305"/>
      <c r="CC315" s="305"/>
      <c r="CD315" s="305"/>
      <c r="CE315" s="305"/>
      <c r="CF315" s="305"/>
      <c r="CG315" s="305"/>
      <c r="CH315" s="305"/>
      <c r="CI315" s="305"/>
      <c r="CJ315" s="305"/>
    </row>
    <row r="316" spans="2:88" ht="26.25">
      <c r="B316" s="110"/>
      <c r="C316" s="120" t="s">
        <v>138</v>
      </c>
      <c r="D316" s="121">
        <f>D303+D309</f>
        <v>120</v>
      </c>
      <c r="E316" s="121">
        <f t="shared" ref="E316:AI316" si="9">SUM(E288:E315)</f>
        <v>168</v>
      </c>
      <c r="F316" s="121">
        <f t="shared" si="9"/>
        <v>2.4</v>
      </c>
      <c r="G316" s="121">
        <f t="shared" si="9"/>
        <v>10</v>
      </c>
      <c r="H316" s="121">
        <f t="shared" si="9"/>
        <v>0</v>
      </c>
      <c r="I316" s="121">
        <f t="shared" si="9"/>
        <v>59.6</v>
      </c>
      <c r="J316" s="121">
        <f t="shared" si="9"/>
        <v>0</v>
      </c>
      <c r="K316" s="121">
        <f t="shared" si="9"/>
        <v>283</v>
      </c>
      <c r="L316" s="121">
        <f t="shared" si="9"/>
        <v>389.29999999999995</v>
      </c>
      <c r="M316" s="121">
        <f t="shared" si="9"/>
        <v>4.8</v>
      </c>
      <c r="N316" s="121">
        <f t="shared" si="9"/>
        <v>150</v>
      </c>
      <c r="O316" s="121">
        <f t="shared" si="9"/>
        <v>0</v>
      </c>
      <c r="P316" s="121">
        <f t="shared" si="9"/>
        <v>60</v>
      </c>
      <c r="Q316" s="121">
        <f t="shared" si="9"/>
        <v>0</v>
      </c>
      <c r="R316" s="121">
        <f t="shared" si="9"/>
        <v>114</v>
      </c>
      <c r="S316" s="121">
        <f t="shared" si="9"/>
        <v>0</v>
      </c>
      <c r="T316" s="121">
        <f t="shared" si="9"/>
        <v>0</v>
      </c>
      <c r="U316" s="121">
        <f t="shared" si="9"/>
        <v>720.1</v>
      </c>
      <c r="V316" s="121">
        <f t="shared" si="9"/>
        <v>45.6</v>
      </c>
      <c r="W316" s="121">
        <f t="shared" si="9"/>
        <v>0</v>
      </c>
      <c r="X316" s="121">
        <f t="shared" si="9"/>
        <v>0</v>
      </c>
      <c r="Y316" s="121">
        <f t="shared" si="9"/>
        <v>22.2</v>
      </c>
      <c r="Z316" s="121">
        <f t="shared" si="9"/>
        <v>80</v>
      </c>
      <c r="AA316" s="121">
        <f t="shared" si="9"/>
        <v>65</v>
      </c>
      <c r="AB316" s="121">
        <f t="shared" si="9"/>
        <v>0</v>
      </c>
      <c r="AC316" s="121">
        <f t="shared" si="9"/>
        <v>24.2</v>
      </c>
      <c r="AD316" s="121">
        <f t="shared" si="9"/>
        <v>50</v>
      </c>
      <c r="AE316" s="121">
        <f t="shared" si="9"/>
        <v>25</v>
      </c>
      <c r="AF316" s="121">
        <f t="shared" si="9"/>
        <v>0</v>
      </c>
      <c r="AG316" s="121">
        <f t="shared" si="9"/>
        <v>1</v>
      </c>
      <c r="AH316" s="121">
        <f t="shared" si="9"/>
        <v>0</v>
      </c>
      <c r="AI316" s="121">
        <f t="shared" si="9"/>
        <v>4</v>
      </c>
    </row>
    <row r="317" spans="2:88" ht="26.25"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</row>
    <row r="318" spans="2:88" ht="26.25">
      <c r="B318" s="105"/>
      <c r="C318" s="105"/>
      <c r="D318" s="105"/>
      <c r="E318" s="105"/>
      <c r="F318" s="105" t="s">
        <v>298</v>
      </c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</row>
    <row r="319" spans="2:88" ht="26.25">
      <c r="B319" s="110" t="s">
        <v>73</v>
      </c>
      <c r="C319" s="110" t="s">
        <v>74</v>
      </c>
      <c r="D319" s="110" t="s">
        <v>75</v>
      </c>
      <c r="E319" s="110"/>
      <c r="F319" s="110"/>
      <c r="G319" s="110" t="s">
        <v>76</v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  <c r="AA319" s="110"/>
      <c r="AB319" s="110"/>
      <c r="AC319" s="110"/>
      <c r="AD319" s="110"/>
      <c r="AE319" s="110"/>
      <c r="AF319" s="110"/>
      <c r="AG319" s="110"/>
      <c r="AH319" s="110"/>
      <c r="AI319" s="110"/>
    </row>
    <row r="320" spans="2:88" ht="26.25">
      <c r="B320" s="111" t="s">
        <v>77</v>
      </c>
      <c r="C320" s="112" t="s">
        <v>78</v>
      </c>
      <c r="D320" s="110" t="s">
        <v>79</v>
      </c>
      <c r="E320" s="110" t="s">
        <v>80</v>
      </c>
      <c r="F320" s="110" t="s">
        <v>81</v>
      </c>
      <c r="G320" s="110" t="s">
        <v>82</v>
      </c>
      <c r="H320" s="110" t="s">
        <v>83</v>
      </c>
      <c r="I320" s="110" t="s">
        <v>84</v>
      </c>
      <c r="J320" s="110" t="s">
        <v>85</v>
      </c>
      <c r="K320" s="110" t="s">
        <v>86</v>
      </c>
      <c r="L320" s="110" t="s">
        <v>87</v>
      </c>
      <c r="M320" s="110" t="s">
        <v>88</v>
      </c>
      <c r="N320" s="110" t="s">
        <v>41</v>
      </c>
      <c r="O320" s="110" t="s">
        <v>89</v>
      </c>
      <c r="P320" s="110" t="s">
        <v>90</v>
      </c>
      <c r="Q320" s="110" t="s">
        <v>91</v>
      </c>
      <c r="R320" s="110" t="s">
        <v>92</v>
      </c>
      <c r="S320" s="110" t="s">
        <v>93</v>
      </c>
      <c r="T320" s="110" t="s">
        <v>94</v>
      </c>
      <c r="U320" s="110" t="s">
        <v>95</v>
      </c>
      <c r="V320" s="110" t="s">
        <v>96</v>
      </c>
      <c r="W320" s="110" t="s">
        <v>97</v>
      </c>
      <c r="X320" s="110" t="s">
        <v>98</v>
      </c>
      <c r="Y320" s="110" t="s">
        <v>99</v>
      </c>
      <c r="Z320" s="110" t="s">
        <v>100</v>
      </c>
      <c r="AA320" s="110" t="s">
        <v>101</v>
      </c>
      <c r="AB320" s="110" t="s">
        <v>102</v>
      </c>
      <c r="AC320" s="110" t="s">
        <v>103</v>
      </c>
      <c r="AD320" s="110" t="s">
        <v>104</v>
      </c>
      <c r="AE320" s="110" t="s">
        <v>136</v>
      </c>
      <c r="AF320" s="110" t="s">
        <v>105</v>
      </c>
      <c r="AG320" s="110" t="s">
        <v>106</v>
      </c>
      <c r="AH320" s="110" t="s">
        <v>107</v>
      </c>
      <c r="AI320" s="110" t="s">
        <v>108</v>
      </c>
    </row>
    <row r="321" spans="2:88" s="116" customFormat="1" ht="27.75">
      <c r="B321" s="117" t="s">
        <v>244</v>
      </c>
      <c r="C321" s="114" t="s">
        <v>219</v>
      </c>
      <c r="D321" s="115">
        <v>200</v>
      </c>
      <c r="E321" s="114">
        <v>6</v>
      </c>
      <c r="F321" s="114"/>
      <c r="G321" s="114"/>
      <c r="H321" s="114"/>
      <c r="I321" s="114">
        <v>14</v>
      </c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>
        <v>180</v>
      </c>
      <c r="X321" s="114">
        <v>7</v>
      </c>
      <c r="Y321" s="114"/>
      <c r="Z321" s="114">
        <v>5.4</v>
      </c>
      <c r="AA321" s="114"/>
      <c r="AB321" s="114"/>
      <c r="AC321" s="114">
        <v>6</v>
      </c>
      <c r="AD321" s="114">
        <v>20</v>
      </c>
      <c r="AE321" s="114"/>
      <c r="AF321" s="114"/>
      <c r="AG321" s="114"/>
      <c r="AH321" s="114"/>
      <c r="AI321" s="114"/>
      <c r="AK321" s="305"/>
      <c r="AL321" s="305"/>
      <c r="AM321" s="305"/>
      <c r="AN321" s="305"/>
      <c r="AO321" s="305"/>
      <c r="AP321" s="305"/>
      <c r="AQ321" s="305"/>
      <c r="AR321" s="305"/>
      <c r="AS321" s="305"/>
      <c r="AT321" s="305"/>
      <c r="AU321" s="305"/>
      <c r="AV321" s="305"/>
      <c r="AW321" s="305"/>
      <c r="AX321" s="305"/>
      <c r="AY321" s="305"/>
      <c r="AZ321" s="305"/>
      <c r="BA321" s="305"/>
      <c r="BB321" s="305"/>
      <c r="BC321" s="305"/>
      <c r="BD321" s="305"/>
      <c r="BE321" s="305"/>
      <c r="BF321" s="305"/>
      <c r="BG321" s="305"/>
      <c r="BH321" s="305"/>
      <c r="BI321" s="305"/>
      <c r="BJ321" s="305"/>
      <c r="BK321" s="305"/>
      <c r="BL321" s="305"/>
      <c r="BM321" s="305"/>
      <c r="BN321" s="305"/>
      <c r="BO321" s="305"/>
      <c r="BP321" s="305"/>
      <c r="BQ321" s="305"/>
      <c r="BR321" s="305"/>
      <c r="BS321" s="305"/>
      <c r="BT321" s="305"/>
      <c r="BU321" s="305"/>
      <c r="BV321" s="305"/>
      <c r="BW321" s="305"/>
      <c r="BX321" s="305"/>
      <c r="BY321" s="305"/>
      <c r="BZ321" s="305"/>
      <c r="CA321" s="305"/>
      <c r="CB321" s="305"/>
      <c r="CC321" s="305"/>
      <c r="CD321" s="305"/>
      <c r="CE321" s="305"/>
      <c r="CF321" s="305"/>
      <c r="CG321" s="305"/>
      <c r="CH321" s="305"/>
      <c r="CI321" s="305"/>
      <c r="CJ321" s="305"/>
    </row>
    <row r="322" spans="2:88" s="116" customFormat="1" ht="27.75">
      <c r="B322" s="117" t="s">
        <v>286</v>
      </c>
      <c r="C322" s="114" t="s">
        <v>49</v>
      </c>
      <c r="D322" s="115">
        <v>200</v>
      </c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>
        <v>50</v>
      </c>
      <c r="V322" s="114"/>
      <c r="W322" s="114"/>
      <c r="X322" s="114"/>
      <c r="Y322" s="114"/>
      <c r="Z322" s="114"/>
      <c r="AA322" s="114"/>
      <c r="AB322" s="114"/>
      <c r="AC322" s="114"/>
      <c r="AD322" s="114">
        <v>10</v>
      </c>
      <c r="AE322" s="114"/>
      <c r="AF322" s="114"/>
      <c r="AG322" s="114">
        <v>1</v>
      </c>
      <c r="AH322" s="114"/>
      <c r="AI322" s="114"/>
      <c r="AK322" s="305"/>
      <c r="AL322" s="305"/>
      <c r="AM322" s="305"/>
      <c r="AN322" s="305"/>
      <c r="AO322" s="305"/>
      <c r="AP322" s="305"/>
      <c r="AQ322" s="305"/>
      <c r="AR322" s="305"/>
      <c r="AS322" s="305"/>
      <c r="AT322" s="305"/>
      <c r="AU322" s="305"/>
      <c r="AV322" s="305"/>
      <c r="AW322" s="305"/>
      <c r="AX322" s="305"/>
      <c r="AY322" s="305"/>
      <c r="AZ322" s="305"/>
      <c r="BA322" s="305"/>
      <c r="BB322" s="305"/>
      <c r="BC322" s="305"/>
      <c r="BD322" s="305"/>
      <c r="BE322" s="305"/>
      <c r="BF322" s="305"/>
      <c r="BG322" s="305"/>
      <c r="BH322" s="305"/>
      <c r="BI322" s="305"/>
      <c r="BJ322" s="305"/>
      <c r="BK322" s="305"/>
      <c r="BL322" s="305"/>
      <c r="BM322" s="305"/>
      <c r="BN322" s="305"/>
      <c r="BO322" s="305"/>
      <c r="BP322" s="305"/>
      <c r="BQ322" s="305"/>
      <c r="BR322" s="305"/>
      <c r="BS322" s="305"/>
      <c r="BT322" s="305"/>
      <c r="BU322" s="305"/>
      <c r="BV322" s="305"/>
      <c r="BW322" s="305"/>
      <c r="BX322" s="305"/>
      <c r="BY322" s="305"/>
      <c r="BZ322" s="305"/>
      <c r="CA322" s="305"/>
      <c r="CB322" s="305"/>
      <c r="CC322" s="305"/>
      <c r="CD322" s="305"/>
      <c r="CE322" s="305"/>
      <c r="CF322" s="305"/>
      <c r="CG322" s="305"/>
      <c r="CH322" s="305"/>
      <c r="CI322" s="305"/>
      <c r="CJ322" s="305"/>
    </row>
    <row r="323" spans="2:88" s="116" customFormat="1" ht="27.75">
      <c r="B323" s="117"/>
      <c r="C323" s="114" t="s">
        <v>31</v>
      </c>
      <c r="D323" s="115">
        <v>40</v>
      </c>
      <c r="E323" s="114">
        <v>40</v>
      </c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K323" s="305"/>
      <c r="AL323" s="305"/>
      <c r="AM323" s="305"/>
      <c r="AN323" s="305"/>
      <c r="AO323" s="305"/>
      <c r="AP323" s="305"/>
      <c r="AQ323" s="305"/>
      <c r="AR323" s="305"/>
      <c r="AS323" s="305"/>
      <c r="AT323" s="305"/>
      <c r="AU323" s="305"/>
      <c r="AV323" s="305"/>
      <c r="AW323" s="305"/>
      <c r="AX323" s="305"/>
      <c r="AY323" s="305"/>
      <c r="AZ323" s="305"/>
      <c r="BA323" s="305"/>
      <c r="BB323" s="305"/>
      <c r="BC323" s="305"/>
      <c r="BD323" s="305"/>
      <c r="BE323" s="305"/>
      <c r="BF323" s="305"/>
      <c r="BG323" s="305"/>
      <c r="BH323" s="305"/>
      <c r="BI323" s="305"/>
      <c r="BJ323" s="305"/>
      <c r="BK323" s="305"/>
      <c r="BL323" s="305"/>
      <c r="BM323" s="305"/>
      <c r="BN323" s="305"/>
      <c r="BO323" s="305"/>
      <c r="BP323" s="305"/>
      <c r="BQ323" s="305"/>
      <c r="BR323" s="305"/>
      <c r="BS323" s="305"/>
      <c r="BT323" s="305"/>
      <c r="BU323" s="305"/>
      <c r="BV323" s="305"/>
      <c r="BW323" s="305"/>
      <c r="BX323" s="305"/>
      <c r="BY323" s="305"/>
      <c r="BZ323" s="305"/>
      <c r="CA323" s="305"/>
      <c r="CB323" s="305"/>
      <c r="CC323" s="305"/>
      <c r="CD323" s="305"/>
      <c r="CE323" s="305"/>
      <c r="CF323" s="305"/>
      <c r="CG323" s="305"/>
      <c r="CH323" s="305"/>
      <c r="CI323" s="305"/>
      <c r="CJ323" s="305"/>
    </row>
    <row r="324" spans="2:88" s="116" customFormat="1" ht="27.75">
      <c r="B324" s="117" t="s">
        <v>246</v>
      </c>
      <c r="C324" s="114" t="s">
        <v>137</v>
      </c>
      <c r="D324" s="115">
        <v>10</v>
      </c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>
        <v>10</v>
      </c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K324" s="305"/>
      <c r="AL324" s="305"/>
      <c r="AM324" s="305"/>
      <c r="AN324" s="305"/>
      <c r="AO324" s="305"/>
      <c r="AP324" s="305"/>
      <c r="AQ324" s="305"/>
      <c r="AR324" s="305"/>
      <c r="AS324" s="305"/>
      <c r="AT324" s="305"/>
      <c r="AU324" s="305"/>
      <c r="AV324" s="305"/>
      <c r="AW324" s="305"/>
      <c r="AX324" s="305"/>
      <c r="AY324" s="305"/>
      <c r="AZ324" s="305"/>
      <c r="BA324" s="305"/>
      <c r="BB324" s="305"/>
      <c r="BC324" s="305"/>
      <c r="BD324" s="305"/>
      <c r="BE324" s="305"/>
      <c r="BF324" s="305"/>
      <c r="BG324" s="305"/>
      <c r="BH324" s="305"/>
      <c r="BI324" s="305"/>
      <c r="BJ324" s="305"/>
      <c r="BK324" s="305"/>
      <c r="BL324" s="305"/>
      <c r="BM324" s="305"/>
      <c r="BN324" s="305"/>
      <c r="BO324" s="305"/>
      <c r="BP324" s="305"/>
      <c r="BQ324" s="305"/>
      <c r="BR324" s="305"/>
      <c r="BS324" s="305"/>
      <c r="BT324" s="305"/>
      <c r="BU324" s="305"/>
      <c r="BV324" s="305"/>
      <c r="BW324" s="305"/>
      <c r="BX324" s="305"/>
      <c r="BY324" s="305"/>
      <c r="BZ324" s="305"/>
      <c r="CA324" s="305"/>
      <c r="CB324" s="305"/>
      <c r="CC324" s="305"/>
      <c r="CD324" s="305"/>
      <c r="CE324" s="305"/>
      <c r="CF324" s="305"/>
      <c r="CG324" s="305"/>
      <c r="CH324" s="305"/>
      <c r="CI324" s="305"/>
      <c r="CJ324" s="305"/>
    </row>
    <row r="325" spans="2:88" s="116" customFormat="1" ht="27.75">
      <c r="B325" s="117"/>
      <c r="C325" s="114"/>
      <c r="D325" s="115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K325" s="305"/>
      <c r="AL325" s="305"/>
      <c r="AM325" s="305"/>
      <c r="AN325" s="305"/>
      <c r="AO325" s="305"/>
      <c r="AP325" s="305"/>
      <c r="AQ325" s="305"/>
      <c r="AR325" s="305"/>
      <c r="AS325" s="305"/>
      <c r="AT325" s="305"/>
      <c r="AU325" s="305"/>
      <c r="AV325" s="305"/>
      <c r="AW325" s="305"/>
      <c r="AX325" s="305"/>
      <c r="AY325" s="305"/>
      <c r="AZ325" s="305"/>
      <c r="BA325" s="305"/>
      <c r="BB325" s="305"/>
      <c r="BC325" s="305"/>
      <c r="BD325" s="305"/>
      <c r="BE325" s="305"/>
      <c r="BF325" s="305"/>
      <c r="BG325" s="305"/>
      <c r="BH325" s="305"/>
      <c r="BI325" s="305"/>
      <c r="BJ325" s="305"/>
      <c r="BK325" s="305"/>
      <c r="BL325" s="305"/>
      <c r="BM325" s="305"/>
      <c r="BN325" s="305"/>
      <c r="BO325" s="305"/>
      <c r="BP325" s="305"/>
      <c r="BQ325" s="305"/>
      <c r="BR325" s="305"/>
      <c r="BS325" s="305"/>
      <c r="BT325" s="305"/>
      <c r="BU325" s="305"/>
      <c r="BV325" s="305"/>
      <c r="BW325" s="305"/>
      <c r="BX325" s="305"/>
      <c r="BY325" s="305"/>
      <c r="BZ325" s="305"/>
      <c r="CA325" s="305"/>
      <c r="CB325" s="305"/>
      <c r="CC325" s="305"/>
      <c r="CD325" s="305"/>
      <c r="CE325" s="305"/>
      <c r="CF325" s="305"/>
      <c r="CG325" s="305"/>
      <c r="CH325" s="305"/>
      <c r="CI325" s="305"/>
      <c r="CJ325" s="305"/>
    </row>
    <row r="326" spans="2:88" s="116" customFormat="1" ht="26.45" customHeight="1">
      <c r="B326" s="117" t="s">
        <v>234</v>
      </c>
      <c r="C326" s="114" t="s">
        <v>53</v>
      </c>
      <c r="D326" s="115">
        <v>200</v>
      </c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>
        <v>200</v>
      </c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K326" s="305"/>
      <c r="AL326" s="305"/>
      <c r="AM326" s="305"/>
      <c r="AN326" s="305"/>
      <c r="AO326" s="305"/>
      <c r="AP326" s="305"/>
      <c r="AQ326" s="305"/>
      <c r="AR326" s="305"/>
      <c r="AS326" s="305"/>
      <c r="AT326" s="305"/>
      <c r="AU326" s="305"/>
      <c r="AV326" s="305"/>
      <c r="AW326" s="305"/>
      <c r="AX326" s="305"/>
      <c r="AY326" s="305"/>
      <c r="AZ326" s="305"/>
      <c r="BA326" s="305"/>
      <c r="BB326" s="305"/>
      <c r="BC326" s="305"/>
      <c r="BD326" s="305"/>
      <c r="BE326" s="305"/>
      <c r="BF326" s="305"/>
      <c r="BG326" s="305"/>
      <c r="BH326" s="305"/>
      <c r="BI326" s="305"/>
      <c r="BJ326" s="305"/>
      <c r="BK326" s="305"/>
      <c r="BL326" s="305"/>
      <c r="BM326" s="305"/>
      <c r="BN326" s="305"/>
      <c r="BO326" s="305"/>
      <c r="BP326" s="305"/>
      <c r="BQ326" s="305"/>
      <c r="BR326" s="305"/>
      <c r="BS326" s="305"/>
      <c r="BT326" s="305"/>
      <c r="BU326" s="305"/>
      <c r="BV326" s="305"/>
      <c r="BW326" s="305"/>
      <c r="BX326" s="305"/>
      <c r="BY326" s="305"/>
      <c r="BZ326" s="305"/>
      <c r="CA326" s="305"/>
      <c r="CB326" s="305"/>
      <c r="CC326" s="305"/>
      <c r="CD326" s="305"/>
      <c r="CE326" s="305"/>
      <c r="CF326" s="305"/>
      <c r="CG326" s="305"/>
      <c r="CH326" s="305"/>
      <c r="CI326" s="305"/>
      <c r="CJ326" s="305"/>
    </row>
    <row r="327" spans="2:88" s="116" customFormat="1" ht="27.75">
      <c r="B327" s="117"/>
      <c r="C327" s="114" t="s">
        <v>184</v>
      </c>
      <c r="D327" s="115">
        <v>35</v>
      </c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>
        <v>35</v>
      </c>
      <c r="AF327" s="114"/>
      <c r="AG327" s="114"/>
      <c r="AH327" s="114"/>
      <c r="AI327" s="114"/>
      <c r="AK327" s="305"/>
      <c r="AL327" s="305"/>
      <c r="AM327" s="305"/>
      <c r="AN327" s="305"/>
      <c r="AO327" s="305"/>
      <c r="AP327" s="305"/>
      <c r="AQ327" s="305"/>
      <c r="AR327" s="305"/>
      <c r="AS327" s="305"/>
      <c r="AT327" s="305"/>
      <c r="AU327" s="305"/>
      <c r="AV327" s="305"/>
      <c r="AW327" s="305"/>
      <c r="AX327" s="305"/>
      <c r="AY327" s="305"/>
      <c r="AZ327" s="305"/>
      <c r="BA327" s="305"/>
      <c r="BB327" s="305"/>
      <c r="BC327" s="305"/>
      <c r="BD327" s="305"/>
      <c r="BE327" s="305"/>
      <c r="BF327" s="305"/>
      <c r="BG327" s="305"/>
      <c r="BH327" s="305"/>
      <c r="BI327" s="305"/>
      <c r="BJ327" s="305"/>
      <c r="BK327" s="305"/>
      <c r="BL327" s="305"/>
      <c r="BM327" s="305"/>
      <c r="BN327" s="305"/>
      <c r="BO327" s="305"/>
      <c r="BP327" s="305"/>
      <c r="BQ327" s="305"/>
      <c r="BR327" s="305"/>
      <c r="BS327" s="305"/>
      <c r="BT327" s="305"/>
      <c r="BU327" s="305"/>
      <c r="BV327" s="305"/>
      <c r="BW327" s="305"/>
      <c r="BX327" s="305"/>
      <c r="BY327" s="305"/>
      <c r="BZ327" s="305"/>
      <c r="CA327" s="305"/>
      <c r="CB327" s="305"/>
      <c r="CC327" s="305"/>
      <c r="CD327" s="305"/>
      <c r="CE327" s="305"/>
      <c r="CF327" s="305"/>
      <c r="CG327" s="305"/>
      <c r="CH327" s="305"/>
      <c r="CI327" s="305"/>
      <c r="CJ327" s="305"/>
    </row>
    <row r="328" spans="2:88" s="116" customFormat="1" ht="27.75">
      <c r="B328" s="117" t="s">
        <v>235</v>
      </c>
      <c r="C328" s="114" t="s">
        <v>41</v>
      </c>
      <c r="D328" s="115">
        <v>100</v>
      </c>
      <c r="E328" s="114"/>
      <c r="F328" s="114"/>
      <c r="G328" s="114"/>
      <c r="H328" s="114"/>
      <c r="I328" s="114"/>
      <c r="J328" s="114"/>
      <c r="K328" s="114"/>
      <c r="L328" s="114"/>
      <c r="M328" s="114"/>
      <c r="N328" s="114">
        <v>100</v>
      </c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K328" s="305"/>
      <c r="AL328" s="305"/>
      <c r="AM328" s="305"/>
      <c r="AN328" s="305"/>
      <c r="AO328" s="305"/>
      <c r="AP328" s="305"/>
      <c r="AQ328" s="305"/>
      <c r="AR328" s="305"/>
      <c r="AS328" s="305"/>
      <c r="AT328" s="305"/>
      <c r="AU328" s="305"/>
      <c r="AV328" s="305"/>
      <c r="AW328" s="305"/>
      <c r="AX328" s="305"/>
      <c r="AY328" s="305"/>
      <c r="AZ328" s="305"/>
      <c r="BA328" s="305"/>
      <c r="BB328" s="305"/>
      <c r="BC328" s="305"/>
      <c r="BD328" s="305"/>
      <c r="BE328" s="305"/>
      <c r="BF328" s="305"/>
      <c r="BG328" s="305"/>
      <c r="BH328" s="305"/>
      <c r="BI328" s="305"/>
      <c r="BJ328" s="305"/>
      <c r="BK328" s="305"/>
      <c r="BL328" s="305"/>
      <c r="BM328" s="305"/>
      <c r="BN328" s="305"/>
      <c r="BO328" s="305"/>
      <c r="BP328" s="305"/>
      <c r="BQ328" s="305"/>
      <c r="BR328" s="305"/>
      <c r="BS328" s="305"/>
      <c r="BT328" s="305"/>
      <c r="BU328" s="305"/>
      <c r="BV328" s="305"/>
      <c r="BW328" s="305"/>
      <c r="BX328" s="305"/>
      <c r="BY328" s="305"/>
      <c r="BZ328" s="305"/>
      <c r="CA328" s="305"/>
      <c r="CB328" s="305"/>
      <c r="CC328" s="305"/>
      <c r="CD328" s="305"/>
      <c r="CE328" s="305"/>
      <c r="CF328" s="305"/>
      <c r="CG328" s="305"/>
      <c r="CH328" s="305"/>
      <c r="CI328" s="305"/>
      <c r="CJ328" s="305"/>
    </row>
    <row r="329" spans="2:88" s="116" customFormat="1" ht="27.75">
      <c r="B329" s="117"/>
      <c r="C329" s="114"/>
      <c r="D329" s="115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K329" s="305"/>
      <c r="AL329" s="305"/>
      <c r="AM329" s="305"/>
      <c r="AN329" s="305"/>
      <c r="AO329" s="305"/>
      <c r="AP329" s="305"/>
      <c r="AQ329" s="305"/>
      <c r="AR329" s="305"/>
      <c r="AS329" s="305"/>
      <c r="AT329" s="305"/>
      <c r="AU329" s="305"/>
      <c r="AV329" s="305"/>
      <c r="AW329" s="305"/>
      <c r="AX329" s="305"/>
      <c r="AY329" s="305"/>
      <c r="AZ329" s="305"/>
      <c r="BA329" s="305"/>
      <c r="BB329" s="305"/>
      <c r="BC329" s="305"/>
      <c r="BD329" s="305"/>
      <c r="BE329" s="305"/>
      <c r="BF329" s="305"/>
      <c r="BG329" s="305"/>
      <c r="BH329" s="305"/>
      <c r="BI329" s="305"/>
      <c r="BJ329" s="305"/>
      <c r="BK329" s="305"/>
      <c r="BL329" s="305"/>
      <c r="BM329" s="305"/>
      <c r="BN329" s="305"/>
      <c r="BO329" s="305"/>
      <c r="BP329" s="305"/>
      <c r="BQ329" s="305"/>
      <c r="BR329" s="305"/>
      <c r="BS329" s="305"/>
      <c r="BT329" s="305"/>
      <c r="BU329" s="305"/>
      <c r="BV329" s="305"/>
      <c r="BW329" s="305"/>
      <c r="BX329" s="305"/>
      <c r="BY329" s="305"/>
      <c r="BZ329" s="305"/>
      <c r="CA329" s="305"/>
      <c r="CB329" s="305"/>
      <c r="CC329" s="305"/>
      <c r="CD329" s="305"/>
      <c r="CE329" s="305"/>
      <c r="CF329" s="305"/>
      <c r="CG329" s="305"/>
      <c r="CH329" s="305"/>
      <c r="CI329" s="305"/>
      <c r="CJ329" s="305"/>
    </row>
    <row r="330" spans="2:88" s="116" customFormat="1" ht="27.75">
      <c r="B330" s="117" t="s">
        <v>388</v>
      </c>
      <c r="C330" s="114" t="s">
        <v>479</v>
      </c>
      <c r="D330" s="115">
        <v>100</v>
      </c>
      <c r="E330" s="114"/>
      <c r="F330" s="114"/>
      <c r="G330" s="114"/>
      <c r="H330" s="114"/>
      <c r="I330" s="114"/>
      <c r="J330" s="114"/>
      <c r="K330" s="114"/>
      <c r="L330" s="114">
        <v>136.19999999999999</v>
      </c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>
        <v>5</v>
      </c>
      <c r="AD330" s="114"/>
      <c r="AE330" s="114"/>
      <c r="AF330" s="114"/>
      <c r="AG330" s="114"/>
      <c r="AH330" s="114"/>
      <c r="AI330" s="306"/>
      <c r="AJ330" s="305"/>
      <c r="AK330" s="305">
        <v>0.3</v>
      </c>
      <c r="AL330" s="305"/>
      <c r="AM330" s="305"/>
      <c r="AN330" s="305"/>
      <c r="AO330" s="305"/>
      <c r="AP330" s="305"/>
      <c r="AQ330" s="305"/>
      <c r="AR330" s="305"/>
      <c r="AS330" s="305"/>
      <c r="AT330" s="305"/>
      <c r="AU330" s="305"/>
      <c r="AV330" s="305"/>
      <c r="AW330" s="305"/>
      <c r="AX330" s="305"/>
      <c r="AY330" s="305"/>
      <c r="AZ330" s="305"/>
      <c r="BA330" s="305"/>
      <c r="BB330" s="305"/>
      <c r="BC330" s="305"/>
      <c r="BD330" s="305"/>
      <c r="BE330" s="305"/>
      <c r="BF330" s="305"/>
      <c r="BG330" s="305"/>
      <c r="BH330" s="305"/>
      <c r="BI330" s="305"/>
      <c r="BJ330" s="305"/>
      <c r="BK330" s="305"/>
      <c r="BL330" s="305"/>
      <c r="BM330" s="305"/>
      <c r="BN330" s="305"/>
      <c r="BO330" s="305"/>
      <c r="BP330" s="305"/>
      <c r="BQ330" s="305"/>
      <c r="BR330" s="305"/>
      <c r="BS330" s="305"/>
      <c r="BT330" s="305"/>
      <c r="BU330" s="305"/>
    </row>
    <row r="331" spans="2:88" s="116" customFormat="1" ht="27.75">
      <c r="B331" s="117" t="s">
        <v>275</v>
      </c>
      <c r="C331" s="114" t="s">
        <v>302</v>
      </c>
      <c r="D331" s="115">
        <v>350</v>
      </c>
      <c r="E331" s="114"/>
      <c r="F331" s="114"/>
      <c r="G331" s="114"/>
      <c r="H331" s="114"/>
      <c r="I331" s="114"/>
      <c r="J331" s="114"/>
      <c r="K331" s="114">
        <v>70</v>
      </c>
      <c r="L331" s="114">
        <v>87.5</v>
      </c>
      <c r="M331" s="114">
        <v>4.2</v>
      </c>
      <c r="N331" s="114"/>
      <c r="O331" s="114"/>
      <c r="P331" s="114"/>
      <c r="Q331" s="114"/>
      <c r="R331" s="114"/>
      <c r="S331" s="114"/>
      <c r="T331" s="114"/>
      <c r="U331" s="114"/>
      <c r="V331" s="114">
        <v>7</v>
      </c>
      <c r="W331" s="114"/>
      <c r="X331" s="114"/>
      <c r="Y331" s="114"/>
      <c r="Z331" s="114"/>
      <c r="AA331" s="114"/>
      <c r="AB331" s="114"/>
      <c r="AC331" s="114"/>
      <c r="AD331" s="114">
        <v>2.1</v>
      </c>
      <c r="AE331" s="114"/>
      <c r="AF331" s="114"/>
      <c r="AG331" s="114"/>
      <c r="AH331" s="114"/>
      <c r="AI331" s="114"/>
      <c r="AK331" s="305"/>
      <c r="AL331" s="305"/>
      <c r="AM331" s="305"/>
      <c r="AN331" s="305"/>
      <c r="AO331" s="305"/>
      <c r="AP331" s="305"/>
      <c r="AQ331" s="305"/>
      <c r="AR331" s="305"/>
      <c r="AS331" s="305"/>
      <c r="AT331" s="305"/>
      <c r="AU331" s="305"/>
      <c r="AV331" s="305"/>
      <c r="AW331" s="305"/>
      <c r="AX331" s="305"/>
      <c r="AY331" s="305"/>
      <c r="AZ331" s="305"/>
      <c r="BA331" s="305"/>
      <c r="BB331" s="305"/>
      <c r="BC331" s="305"/>
      <c r="BD331" s="305"/>
      <c r="BE331" s="305"/>
      <c r="BF331" s="305"/>
      <c r="BG331" s="305"/>
      <c r="BH331" s="305"/>
      <c r="BI331" s="305"/>
      <c r="BJ331" s="305"/>
      <c r="BK331" s="305"/>
      <c r="BL331" s="305"/>
      <c r="BM331" s="305"/>
      <c r="BN331" s="305"/>
      <c r="BO331" s="305"/>
      <c r="BP331" s="305"/>
      <c r="BQ331" s="305"/>
      <c r="BR331" s="305"/>
      <c r="BS331" s="305"/>
      <c r="BT331" s="305"/>
      <c r="BU331" s="305"/>
      <c r="BV331" s="305"/>
      <c r="BW331" s="305"/>
      <c r="BX331" s="305"/>
      <c r="BY331" s="305"/>
      <c r="BZ331" s="305"/>
      <c r="CA331" s="305"/>
      <c r="CB331" s="305"/>
      <c r="CC331" s="305"/>
      <c r="CD331" s="305"/>
      <c r="CE331" s="305"/>
      <c r="CF331" s="305"/>
      <c r="CG331" s="305"/>
      <c r="CH331" s="305"/>
      <c r="CI331" s="305"/>
      <c r="CJ331" s="305"/>
    </row>
    <row r="332" spans="2:88" s="116" customFormat="1" ht="27.75">
      <c r="B332" s="117"/>
      <c r="C332" s="114" t="s">
        <v>249</v>
      </c>
      <c r="D332" s="115">
        <v>7</v>
      </c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>
        <v>7</v>
      </c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5"/>
      <c r="AI332" s="115"/>
      <c r="AK332" s="305"/>
      <c r="AL332" s="305"/>
      <c r="AM332" s="305"/>
      <c r="AN332" s="305"/>
      <c r="AO332" s="305"/>
      <c r="AP332" s="305"/>
      <c r="AQ332" s="305"/>
      <c r="AR332" s="305"/>
      <c r="AS332" s="305"/>
      <c r="AT332" s="305"/>
      <c r="AU332" s="305"/>
      <c r="AV332" s="305"/>
      <c r="AW332" s="305"/>
      <c r="AX332" s="305"/>
      <c r="AY332" s="305"/>
      <c r="AZ332" s="305"/>
      <c r="BA332" s="305"/>
      <c r="BB332" s="305"/>
      <c r="BC332" s="305"/>
      <c r="BD332" s="305"/>
      <c r="BE332" s="305"/>
      <c r="BF332" s="305"/>
      <c r="BG332" s="305"/>
      <c r="BH332" s="305"/>
      <c r="BI332" s="305"/>
      <c r="BJ332" s="305"/>
      <c r="BK332" s="305"/>
      <c r="BL332" s="305"/>
      <c r="BM332" s="305"/>
      <c r="BN332" s="305"/>
      <c r="BO332" s="305"/>
      <c r="BP332" s="305"/>
      <c r="BQ332" s="305"/>
      <c r="BR332" s="305"/>
      <c r="BS332" s="305"/>
      <c r="BT332" s="305"/>
      <c r="BU332" s="305"/>
      <c r="BV332" s="305"/>
      <c r="BW332" s="305"/>
      <c r="BX332" s="305"/>
      <c r="BY332" s="305"/>
      <c r="BZ332" s="305"/>
      <c r="CA332" s="305"/>
      <c r="CB332" s="305"/>
      <c r="CC332" s="305"/>
      <c r="CD332" s="305"/>
      <c r="CE332" s="305"/>
      <c r="CF332" s="305"/>
      <c r="CG332" s="305"/>
      <c r="CH332" s="305"/>
      <c r="CI332" s="305"/>
      <c r="CJ332" s="305"/>
    </row>
    <row r="333" spans="2:88" s="116" customFormat="1" ht="27.75">
      <c r="B333" s="117" t="s">
        <v>397</v>
      </c>
      <c r="C333" s="114" t="s">
        <v>490</v>
      </c>
      <c r="D333" s="115">
        <v>100</v>
      </c>
      <c r="E333" s="114">
        <v>16.7</v>
      </c>
      <c r="F333" s="114">
        <v>5</v>
      </c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>
        <v>11.7</v>
      </c>
      <c r="V333" s="114"/>
      <c r="W333" s="114"/>
      <c r="X333" s="114"/>
      <c r="Y333" s="114"/>
      <c r="Z333" s="114">
        <v>8.3000000000000007</v>
      </c>
      <c r="AA333" s="114">
        <v>83.3</v>
      </c>
      <c r="AB333" s="114"/>
      <c r="AC333" s="114">
        <v>10</v>
      </c>
      <c r="AD333" s="114"/>
      <c r="AE333" s="114"/>
      <c r="AF333" s="114"/>
      <c r="AG333" s="114"/>
      <c r="AH333" s="114"/>
      <c r="AI333" s="114"/>
      <c r="AK333" s="305">
        <v>0.8</v>
      </c>
      <c r="AL333" s="305"/>
      <c r="AM333" s="305"/>
      <c r="AN333" s="305"/>
      <c r="AO333" s="305"/>
      <c r="AP333" s="305"/>
      <c r="AQ333" s="305"/>
      <c r="AR333" s="305"/>
      <c r="AS333" s="305"/>
      <c r="AT333" s="305"/>
      <c r="AU333" s="305"/>
      <c r="AV333" s="305"/>
      <c r="AW333" s="305"/>
      <c r="AX333" s="305"/>
      <c r="AY333" s="305"/>
      <c r="AZ333" s="305"/>
      <c r="BA333" s="305"/>
      <c r="BB333" s="305"/>
      <c r="BC333" s="305"/>
      <c r="BD333" s="305"/>
      <c r="BE333" s="305"/>
      <c r="BF333" s="305"/>
      <c r="BG333" s="305"/>
      <c r="BH333" s="305"/>
      <c r="BI333" s="305"/>
      <c r="BJ333" s="305"/>
      <c r="BK333" s="305"/>
      <c r="BL333" s="305"/>
      <c r="BM333" s="305"/>
      <c r="BN333" s="305"/>
      <c r="BO333" s="305"/>
      <c r="BP333" s="305"/>
      <c r="BQ333" s="305"/>
      <c r="BR333" s="305"/>
      <c r="BS333" s="305"/>
      <c r="BT333" s="305"/>
      <c r="BU333" s="305"/>
      <c r="BV333" s="305"/>
      <c r="BW333" s="305"/>
      <c r="BX333" s="305"/>
      <c r="BY333" s="305"/>
      <c r="BZ333" s="305"/>
      <c r="CA333" s="305"/>
      <c r="CB333" s="305"/>
      <c r="CC333" s="305"/>
      <c r="CD333" s="305"/>
      <c r="CE333" s="305"/>
      <c r="CF333" s="305"/>
      <c r="CG333" s="305"/>
      <c r="CH333" s="305"/>
      <c r="CI333" s="305"/>
      <c r="CJ333" s="305"/>
    </row>
    <row r="334" spans="2:88" s="116" customFormat="1" ht="27.75">
      <c r="B334" s="117" t="s">
        <v>241</v>
      </c>
      <c r="C334" s="114" t="s">
        <v>56</v>
      </c>
      <c r="D334" s="115">
        <v>200</v>
      </c>
      <c r="E334" s="114"/>
      <c r="F334" s="114"/>
      <c r="G334" s="114"/>
      <c r="H334" s="114"/>
      <c r="I334" s="114"/>
      <c r="J334" s="114"/>
      <c r="K334" s="114">
        <v>200</v>
      </c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>
        <v>7</v>
      </c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K334" s="305">
        <v>1.2</v>
      </c>
      <c r="AL334" s="305"/>
      <c r="AM334" s="305"/>
      <c r="AN334" s="305"/>
      <c r="AO334" s="305"/>
      <c r="AP334" s="305"/>
      <c r="AQ334" s="305"/>
      <c r="AR334" s="305"/>
      <c r="AS334" s="305"/>
      <c r="AT334" s="305"/>
      <c r="AU334" s="305"/>
      <c r="AV334" s="305"/>
      <c r="AW334" s="305"/>
      <c r="AX334" s="305"/>
      <c r="AY334" s="305"/>
      <c r="AZ334" s="305"/>
      <c r="BA334" s="305"/>
      <c r="BB334" s="305"/>
      <c r="BC334" s="305"/>
      <c r="BD334" s="305"/>
      <c r="BE334" s="305"/>
      <c r="BF334" s="305"/>
      <c r="BG334" s="305"/>
      <c r="BH334" s="305"/>
      <c r="BI334" s="305"/>
      <c r="BJ334" s="305"/>
      <c r="BK334" s="305"/>
      <c r="BL334" s="305"/>
      <c r="BM334" s="305"/>
      <c r="BN334" s="305"/>
      <c r="BO334" s="305"/>
      <c r="BP334" s="305"/>
      <c r="BQ334" s="305"/>
      <c r="BR334" s="305"/>
      <c r="BS334" s="305"/>
      <c r="BT334" s="305"/>
      <c r="BU334" s="305"/>
      <c r="BV334" s="305"/>
      <c r="BW334" s="305"/>
      <c r="BX334" s="305"/>
      <c r="BY334" s="305"/>
      <c r="BZ334" s="305"/>
      <c r="CA334" s="305"/>
      <c r="CB334" s="305"/>
      <c r="CC334" s="305"/>
      <c r="CD334" s="305"/>
      <c r="CE334" s="305"/>
      <c r="CF334" s="305"/>
      <c r="CG334" s="305"/>
      <c r="CH334" s="305"/>
      <c r="CI334" s="305"/>
      <c r="CJ334" s="305"/>
    </row>
    <row r="335" spans="2:88" s="116" customFormat="1" ht="27.75">
      <c r="B335" s="117"/>
      <c r="C335" s="118" t="s">
        <v>4</v>
      </c>
      <c r="D335" s="115">
        <v>200</v>
      </c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>
        <v>200</v>
      </c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K335" s="305"/>
      <c r="AL335" s="305"/>
      <c r="AM335" s="305"/>
      <c r="AN335" s="305"/>
      <c r="AO335" s="305"/>
      <c r="AP335" s="305"/>
      <c r="AQ335" s="305"/>
      <c r="AR335" s="305"/>
      <c r="AS335" s="305"/>
      <c r="AT335" s="305"/>
      <c r="AU335" s="305"/>
      <c r="AV335" s="305"/>
      <c r="AW335" s="305"/>
      <c r="AX335" s="305"/>
      <c r="AY335" s="305"/>
      <c r="AZ335" s="305"/>
      <c r="BA335" s="305"/>
      <c r="BB335" s="305"/>
      <c r="BC335" s="305"/>
      <c r="BD335" s="305"/>
      <c r="BE335" s="305"/>
      <c r="BF335" s="305"/>
      <c r="BG335" s="305"/>
      <c r="BH335" s="305"/>
      <c r="BI335" s="305"/>
      <c r="BJ335" s="305"/>
      <c r="BK335" s="305"/>
      <c r="BL335" s="305"/>
      <c r="BM335" s="305"/>
      <c r="BN335" s="305"/>
      <c r="BO335" s="305"/>
      <c r="BP335" s="305"/>
      <c r="BQ335" s="305"/>
      <c r="BR335" s="305"/>
      <c r="BS335" s="305"/>
      <c r="BT335" s="305"/>
      <c r="BU335" s="305"/>
      <c r="BV335" s="305"/>
      <c r="BW335" s="305"/>
      <c r="BX335" s="305"/>
      <c r="BY335" s="305"/>
      <c r="BZ335" s="305"/>
      <c r="CA335" s="305"/>
      <c r="CB335" s="305"/>
      <c r="CC335" s="305"/>
      <c r="CD335" s="305"/>
      <c r="CE335" s="305"/>
      <c r="CF335" s="305"/>
      <c r="CG335" s="305"/>
      <c r="CH335" s="305"/>
      <c r="CI335" s="305"/>
      <c r="CJ335" s="305"/>
    </row>
    <row r="336" spans="2:88" s="116" customFormat="1" ht="27.75">
      <c r="B336" s="117"/>
      <c r="C336" s="118" t="s">
        <v>39</v>
      </c>
      <c r="D336" s="115">
        <v>90</v>
      </c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K336" s="305"/>
      <c r="AL336" s="305"/>
      <c r="AM336" s="305"/>
      <c r="AN336" s="305"/>
      <c r="AO336" s="305"/>
      <c r="AP336" s="305"/>
      <c r="AQ336" s="305"/>
      <c r="AR336" s="305"/>
      <c r="AS336" s="305"/>
      <c r="AT336" s="305"/>
      <c r="AU336" s="305"/>
      <c r="AV336" s="305"/>
      <c r="AW336" s="305"/>
      <c r="AX336" s="305"/>
      <c r="AY336" s="305"/>
      <c r="AZ336" s="305"/>
      <c r="BA336" s="305"/>
      <c r="BB336" s="305"/>
      <c r="BC336" s="305"/>
      <c r="BD336" s="305"/>
      <c r="BE336" s="305"/>
      <c r="BF336" s="305"/>
      <c r="BG336" s="305"/>
      <c r="BH336" s="305"/>
      <c r="BI336" s="305"/>
      <c r="BJ336" s="305"/>
      <c r="BK336" s="305"/>
      <c r="BL336" s="305"/>
      <c r="BM336" s="305"/>
      <c r="BN336" s="305"/>
      <c r="BO336" s="305"/>
      <c r="BP336" s="305"/>
      <c r="BQ336" s="305"/>
      <c r="BR336" s="305"/>
      <c r="BS336" s="305"/>
      <c r="BT336" s="305"/>
      <c r="BU336" s="305"/>
      <c r="BV336" s="305"/>
      <c r="BW336" s="305"/>
      <c r="BX336" s="305"/>
      <c r="BY336" s="305"/>
      <c r="BZ336" s="305"/>
      <c r="CA336" s="305"/>
      <c r="CB336" s="305"/>
      <c r="CC336" s="305"/>
      <c r="CD336" s="305"/>
      <c r="CE336" s="305"/>
      <c r="CF336" s="305"/>
      <c r="CG336" s="305"/>
      <c r="CH336" s="305"/>
      <c r="CI336" s="305"/>
      <c r="CJ336" s="305"/>
    </row>
    <row r="337" spans="2:88" s="116" customFormat="1" ht="27.75">
      <c r="B337" s="117"/>
      <c r="C337" s="118"/>
      <c r="D337" s="115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K337" s="305"/>
      <c r="AL337" s="305"/>
      <c r="AM337" s="305"/>
      <c r="AN337" s="305"/>
      <c r="AO337" s="305"/>
      <c r="AP337" s="305"/>
      <c r="AQ337" s="305"/>
      <c r="AR337" s="305"/>
      <c r="AS337" s="305"/>
      <c r="AT337" s="305"/>
      <c r="AU337" s="305"/>
      <c r="AV337" s="305"/>
      <c r="AW337" s="305"/>
      <c r="AX337" s="305"/>
      <c r="AY337" s="305"/>
      <c r="AZ337" s="305"/>
      <c r="BA337" s="305"/>
      <c r="BB337" s="305"/>
      <c r="BC337" s="305"/>
      <c r="BD337" s="305"/>
      <c r="BE337" s="305"/>
      <c r="BF337" s="305"/>
      <c r="BG337" s="305"/>
      <c r="BH337" s="305"/>
      <c r="BI337" s="305"/>
      <c r="BJ337" s="305"/>
      <c r="BK337" s="305"/>
      <c r="BL337" s="305"/>
      <c r="BM337" s="305"/>
      <c r="BN337" s="305"/>
      <c r="BO337" s="305"/>
      <c r="BP337" s="305"/>
      <c r="BQ337" s="305"/>
      <c r="BR337" s="305"/>
      <c r="BS337" s="305"/>
      <c r="BT337" s="305"/>
      <c r="BU337" s="305"/>
      <c r="BV337" s="305"/>
      <c r="BW337" s="305"/>
      <c r="BX337" s="305"/>
      <c r="BY337" s="305"/>
      <c r="BZ337" s="305"/>
      <c r="CA337" s="305"/>
      <c r="CB337" s="305"/>
      <c r="CC337" s="305"/>
      <c r="CD337" s="305"/>
      <c r="CE337" s="305"/>
      <c r="CF337" s="305"/>
      <c r="CG337" s="305"/>
      <c r="CH337" s="305"/>
      <c r="CI337" s="305"/>
      <c r="CJ337" s="305"/>
    </row>
    <row r="338" spans="2:88" s="116" customFormat="1" ht="27.75">
      <c r="B338" s="117"/>
      <c r="C338" s="118"/>
      <c r="D338" s="115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</row>
    <row r="339" spans="2:88" s="116" customFormat="1" ht="27.75">
      <c r="B339" s="117" t="s">
        <v>269</v>
      </c>
      <c r="C339" s="114" t="s">
        <v>270</v>
      </c>
      <c r="D339" s="115" t="s">
        <v>212</v>
      </c>
      <c r="E339" s="114">
        <v>13.34</v>
      </c>
      <c r="F339" s="114">
        <v>10.88</v>
      </c>
      <c r="G339" s="114"/>
      <c r="H339" s="114"/>
      <c r="I339" s="114"/>
      <c r="J339" s="114"/>
      <c r="K339" s="114"/>
      <c r="L339" s="114">
        <v>75.88</v>
      </c>
      <c r="M339" s="114">
        <v>2</v>
      </c>
      <c r="N339" s="114"/>
      <c r="O339" s="114"/>
      <c r="P339" s="114"/>
      <c r="Q339" s="114">
        <v>63.34</v>
      </c>
      <c r="R339" s="114"/>
      <c r="S339" s="114"/>
      <c r="T339" s="114"/>
      <c r="U339" s="114">
        <v>20</v>
      </c>
      <c r="V339" s="114">
        <v>1.2</v>
      </c>
      <c r="W339" s="114"/>
      <c r="X339" s="114"/>
      <c r="Y339" s="114"/>
      <c r="Z339" s="114"/>
      <c r="AA339" s="114"/>
      <c r="AB339" s="114"/>
      <c r="AC339" s="114">
        <v>10</v>
      </c>
      <c r="AD339" s="114">
        <v>0.75</v>
      </c>
      <c r="AE339" s="114"/>
      <c r="AF339" s="114"/>
      <c r="AG339" s="114"/>
      <c r="AH339" s="114"/>
      <c r="AI339" s="114"/>
      <c r="AK339" s="305"/>
      <c r="AL339" s="305"/>
      <c r="AM339" s="305"/>
      <c r="AN339" s="305"/>
      <c r="AO339" s="305"/>
      <c r="AP339" s="305"/>
      <c r="AQ339" s="305"/>
      <c r="AR339" s="305"/>
      <c r="AS339" s="305"/>
      <c r="AT339" s="305"/>
      <c r="AU339" s="305"/>
      <c r="AV339" s="305"/>
      <c r="AW339" s="305"/>
      <c r="AX339" s="305"/>
      <c r="AY339" s="305"/>
      <c r="AZ339" s="305"/>
      <c r="BA339" s="305"/>
      <c r="BB339" s="305"/>
      <c r="BC339" s="305"/>
      <c r="BD339" s="305"/>
      <c r="BE339" s="305"/>
      <c r="BF339" s="305"/>
      <c r="BG339" s="305"/>
      <c r="BH339" s="305"/>
      <c r="BI339" s="305"/>
      <c r="BJ339" s="305"/>
      <c r="BK339" s="305"/>
      <c r="BL339" s="305"/>
      <c r="BM339" s="305"/>
      <c r="BN339" s="305"/>
      <c r="BO339" s="305"/>
      <c r="BP339" s="305"/>
      <c r="BQ339" s="305"/>
      <c r="BR339" s="305"/>
      <c r="BS339" s="305"/>
      <c r="BT339" s="305"/>
      <c r="BU339" s="305"/>
      <c r="BV339" s="305"/>
      <c r="BW339" s="305"/>
      <c r="BX339" s="305"/>
      <c r="BY339" s="305"/>
      <c r="BZ339" s="305"/>
      <c r="CA339" s="305"/>
      <c r="CB339" s="305"/>
      <c r="CC339" s="305"/>
      <c r="CD339" s="305"/>
      <c r="CE339" s="305"/>
      <c r="CF339" s="305"/>
      <c r="CG339" s="305"/>
      <c r="CH339" s="305"/>
      <c r="CI339" s="305"/>
      <c r="CJ339" s="305"/>
    </row>
    <row r="340" spans="2:88" s="116" customFormat="1" ht="27.75">
      <c r="B340" s="117" t="s">
        <v>264</v>
      </c>
      <c r="C340" s="114" t="s">
        <v>12</v>
      </c>
      <c r="D340" s="115">
        <v>200</v>
      </c>
      <c r="E340" s="114"/>
      <c r="F340" s="114"/>
      <c r="G340" s="114"/>
      <c r="H340" s="114">
        <v>67.900000000000006</v>
      </c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>
        <v>7</v>
      </c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K340" s="305"/>
      <c r="AL340" s="305"/>
      <c r="AM340" s="305"/>
      <c r="AN340" s="305"/>
      <c r="AO340" s="305"/>
      <c r="AP340" s="305"/>
      <c r="AQ340" s="305"/>
      <c r="AR340" s="305"/>
      <c r="AS340" s="305"/>
      <c r="AT340" s="305"/>
      <c r="AU340" s="305"/>
      <c r="AV340" s="305"/>
      <c r="AW340" s="305"/>
      <c r="AX340" s="305"/>
      <c r="AY340" s="305"/>
      <c r="AZ340" s="305"/>
      <c r="BA340" s="305"/>
      <c r="BB340" s="305"/>
      <c r="BC340" s="305"/>
      <c r="BD340" s="305"/>
      <c r="BE340" s="305"/>
      <c r="BF340" s="305"/>
      <c r="BG340" s="305"/>
      <c r="BH340" s="305"/>
      <c r="BI340" s="305"/>
      <c r="BJ340" s="305"/>
      <c r="BK340" s="305"/>
      <c r="BL340" s="305"/>
      <c r="BM340" s="305"/>
      <c r="BN340" s="305"/>
      <c r="BO340" s="305"/>
      <c r="BP340" s="305"/>
      <c r="BQ340" s="305"/>
      <c r="BR340" s="305"/>
      <c r="BS340" s="305"/>
      <c r="BT340" s="305"/>
      <c r="BU340" s="305"/>
      <c r="BV340" s="305"/>
      <c r="BW340" s="305"/>
      <c r="BX340" s="305"/>
      <c r="BY340" s="305"/>
      <c r="BZ340" s="305"/>
      <c r="CA340" s="305"/>
      <c r="CB340" s="305"/>
      <c r="CC340" s="305"/>
      <c r="CD340" s="305"/>
      <c r="CE340" s="305"/>
      <c r="CF340" s="305"/>
      <c r="CG340" s="305"/>
      <c r="CH340" s="305"/>
      <c r="CI340" s="305"/>
      <c r="CJ340" s="305"/>
    </row>
    <row r="341" spans="2:88" s="116" customFormat="1" ht="27.75">
      <c r="B341" s="117" t="s">
        <v>265</v>
      </c>
      <c r="C341" s="114" t="s">
        <v>266</v>
      </c>
      <c r="D341" s="115">
        <v>200</v>
      </c>
      <c r="E341" s="114"/>
      <c r="F341" s="114"/>
      <c r="G341" s="114"/>
      <c r="H341" s="114"/>
      <c r="I341" s="114"/>
      <c r="J341" s="114"/>
      <c r="K341" s="114"/>
      <c r="L341" s="114"/>
      <c r="M341" s="114"/>
      <c r="N341" s="114">
        <v>40</v>
      </c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>
        <v>20</v>
      </c>
      <c r="AE341" s="114"/>
      <c r="AF341" s="114"/>
      <c r="AG341" s="114"/>
      <c r="AH341" s="114"/>
      <c r="AI341" s="114"/>
      <c r="AK341" s="305"/>
      <c r="AL341" s="305"/>
      <c r="AM341" s="305"/>
      <c r="AN341" s="305"/>
      <c r="AO341" s="305"/>
      <c r="AP341" s="305"/>
      <c r="AQ341" s="305"/>
      <c r="AR341" s="305"/>
      <c r="AS341" s="305"/>
      <c r="AT341" s="305"/>
      <c r="AU341" s="305"/>
      <c r="AV341" s="305"/>
      <c r="AW341" s="305"/>
      <c r="AX341" s="305"/>
      <c r="AY341" s="305"/>
      <c r="AZ341" s="305"/>
      <c r="BA341" s="305"/>
      <c r="BB341" s="305"/>
      <c r="BC341" s="305"/>
      <c r="BD341" s="305"/>
      <c r="BE341" s="305"/>
      <c r="BF341" s="305"/>
      <c r="BG341" s="305"/>
      <c r="BH341" s="305"/>
      <c r="BI341" s="305"/>
      <c r="BJ341" s="305"/>
      <c r="BK341" s="305"/>
      <c r="BL341" s="305"/>
      <c r="BM341" s="305"/>
      <c r="BN341" s="305"/>
      <c r="BO341" s="305"/>
      <c r="BP341" s="305"/>
      <c r="BQ341" s="305"/>
      <c r="BR341" s="305"/>
      <c r="BS341" s="305"/>
      <c r="BT341" s="305"/>
      <c r="BU341" s="305"/>
      <c r="BV341" s="305"/>
      <c r="BW341" s="305"/>
      <c r="BX341" s="305"/>
      <c r="BY341" s="305"/>
      <c r="BZ341" s="305"/>
      <c r="CA341" s="305"/>
      <c r="CB341" s="305"/>
      <c r="CC341" s="305"/>
      <c r="CD341" s="305"/>
      <c r="CE341" s="305"/>
      <c r="CF341" s="305"/>
      <c r="CG341" s="305"/>
      <c r="CH341" s="305"/>
      <c r="CI341" s="305"/>
      <c r="CJ341" s="305"/>
    </row>
    <row r="342" spans="2:88" s="116" customFormat="1" ht="27.75">
      <c r="B342" s="117"/>
      <c r="C342" s="114" t="s">
        <v>39</v>
      </c>
      <c r="D342" s="115">
        <v>40</v>
      </c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K342" s="305"/>
      <c r="AL342" s="305"/>
      <c r="AM342" s="305"/>
      <c r="AN342" s="305"/>
      <c r="AO342" s="305"/>
      <c r="AP342" s="305"/>
      <c r="AQ342" s="305"/>
      <c r="AR342" s="305"/>
      <c r="AS342" s="305"/>
      <c r="AT342" s="305"/>
      <c r="AU342" s="305"/>
      <c r="AV342" s="305"/>
      <c r="AW342" s="305"/>
      <c r="AX342" s="305"/>
      <c r="AY342" s="305"/>
      <c r="AZ342" s="305"/>
      <c r="BA342" s="305"/>
      <c r="BB342" s="305"/>
      <c r="BC342" s="305"/>
      <c r="BD342" s="305"/>
      <c r="BE342" s="305"/>
      <c r="BF342" s="305"/>
      <c r="BG342" s="305"/>
      <c r="BH342" s="305"/>
      <c r="BI342" s="305"/>
      <c r="BJ342" s="305"/>
      <c r="BK342" s="305"/>
      <c r="BL342" s="305"/>
      <c r="BM342" s="305"/>
      <c r="BN342" s="305"/>
      <c r="BO342" s="305"/>
      <c r="BP342" s="305"/>
      <c r="BQ342" s="305"/>
      <c r="BR342" s="305"/>
      <c r="BS342" s="305"/>
      <c r="BT342" s="305"/>
      <c r="BU342" s="305"/>
      <c r="BV342" s="305"/>
      <c r="BW342" s="305"/>
      <c r="BX342" s="305"/>
      <c r="BY342" s="305"/>
      <c r="BZ342" s="305"/>
      <c r="CA342" s="305"/>
      <c r="CB342" s="305"/>
      <c r="CC342" s="305"/>
      <c r="CD342" s="305"/>
      <c r="CE342" s="305"/>
      <c r="CF342" s="305"/>
      <c r="CG342" s="305"/>
      <c r="CH342" s="305"/>
      <c r="CI342" s="305"/>
      <c r="CJ342" s="305"/>
    </row>
    <row r="343" spans="2:88" s="116" customFormat="1" ht="27.75">
      <c r="B343" s="117"/>
      <c r="C343" s="114" t="s">
        <v>31</v>
      </c>
      <c r="D343" s="115">
        <v>30</v>
      </c>
      <c r="E343" s="114">
        <v>30</v>
      </c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K343" s="305"/>
      <c r="AL343" s="305"/>
      <c r="AM343" s="305"/>
      <c r="AN343" s="305"/>
      <c r="AO343" s="305"/>
      <c r="AP343" s="305"/>
      <c r="AQ343" s="305"/>
      <c r="AR343" s="305"/>
      <c r="AS343" s="305"/>
      <c r="AT343" s="305"/>
      <c r="AU343" s="305"/>
      <c r="AV343" s="305"/>
      <c r="AW343" s="305"/>
      <c r="AX343" s="305"/>
      <c r="AY343" s="305"/>
      <c r="AZ343" s="305"/>
      <c r="BA343" s="305"/>
      <c r="BB343" s="305"/>
      <c r="BC343" s="305"/>
      <c r="BD343" s="305"/>
      <c r="BE343" s="305"/>
      <c r="BF343" s="305"/>
      <c r="BG343" s="305"/>
      <c r="BH343" s="305"/>
      <c r="BI343" s="305"/>
      <c r="BJ343" s="305"/>
      <c r="BK343" s="305"/>
      <c r="BL343" s="305"/>
      <c r="BM343" s="305"/>
      <c r="BN343" s="305"/>
      <c r="BO343" s="305"/>
      <c r="BP343" s="305"/>
      <c r="BQ343" s="305"/>
      <c r="BR343" s="305"/>
      <c r="BS343" s="305"/>
      <c r="BT343" s="305"/>
      <c r="BU343" s="305"/>
      <c r="BV343" s="305"/>
      <c r="BW343" s="305"/>
      <c r="BX343" s="305"/>
      <c r="BY343" s="305"/>
      <c r="BZ343" s="305"/>
      <c r="CA343" s="305"/>
      <c r="CB343" s="305"/>
      <c r="CC343" s="305"/>
      <c r="CD343" s="305"/>
      <c r="CE343" s="305"/>
      <c r="CF343" s="305"/>
      <c r="CG343" s="305"/>
      <c r="CH343" s="305"/>
      <c r="CI343" s="305"/>
      <c r="CJ343" s="305"/>
    </row>
    <row r="344" spans="2:88" s="116" customFormat="1" ht="27.75">
      <c r="B344" s="117"/>
      <c r="C344" s="114"/>
      <c r="D344" s="115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K344" s="305"/>
      <c r="AL344" s="305"/>
      <c r="AM344" s="305"/>
      <c r="AN344" s="305"/>
      <c r="AO344" s="305"/>
      <c r="AP344" s="305"/>
      <c r="AQ344" s="305"/>
      <c r="AR344" s="305"/>
      <c r="AS344" s="305"/>
      <c r="AT344" s="305"/>
      <c r="AU344" s="305"/>
      <c r="AV344" s="305"/>
      <c r="AW344" s="305"/>
      <c r="AX344" s="305"/>
      <c r="AY344" s="305"/>
      <c r="AZ344" s="305"/>
      <c r="BA344" s="305"/>
      <c r="BB344" s="305"/>
      <c r="BC344" s="305"/>
      <c r="BD344" s="305"/>
      <c r="BE344" s="305"/>
      <c r="BF344" s="305"/>
      <c r="BG344" s="305"/>
      <c r="BH344" s="305"/>
      <c r="BI344" s="305"/>
      <c r="BJ344" s="305"/>
      <c r="BK344" s="305"/>
      <c r="BL344" s="305"/>
      <c r="BM344" s="305"/>
      <c r="BN344" s="305"/>
      <c r="BO344" s="305"/>
      <c r="BP344" s="305"/>
      <c r="BQ344" s="305"/>
      <c r="BR344" s="305"/>
      <c r="BS344" s="305"/>
      <c r="BT344" s="305"/>
      <c r="BU344" s="305"/>
      <c r="BV344" s="305"/>
      <c r="BW344" s="305"/>
      <c r="BX344" s="305"/>
      <c r="BY344" s="305"/>
      <c r="BZ344" s="305"/>
      <c r="CA344" s="305"/>
      <c r="CB344" s="305"/>
      <c r="CC344" s="305"/>
      <c r="CD344" s="305"/>
      <c r="CE344" s="305"/>
      <c r="CF344" s="305"/>
      <c r="CG344" s="305"/>
      <c r="CH344" s="305"/>
      <c r="CI344" s="305"/>
      <c r="CJ344" s="305"/>
    </row>
    <row r="345" spans="2:88" s="116" customFormat="1" ht="27.75">
      <c r="B345" s="117" t="s">
        <v>234</v>
      </c>
      <c r="C345" s="114" t="s">
        <v>48</v>
      </c>
      <c r="D345" s="115">
        <v>180</v>
      </c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>
        <v>180</v>
      </c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K345" s="305"/>
      <c r="AL345" s="305"/>
      <c r="AM345" s="305"/>
      <c r="AN345" s="305"/>
      <c r="AO345" s="305"/>
      <c r="AP345" s="305"/>
      <c r="AQ345" s="305"/>
      <c r="AR345" s="305"/>
      <c r="AS345" s="305"/>
      <c r="AT345" s="305"/>
      <c r="AU345" s="305"/>
      <c r="AV345" s="305"/>
      <c r="AW345" s="305"/>
      <c r="AX345" s="305"/>
      <c r="AY345" s="305"/>
      <c r="AZ345" s="305"/>
      <c r="BA345" s="305"/>
      <c r="BB345" s="305"/>
      <c r="BC345" s="305"/>
      <c r="BD345" s="305"/>
      <c r="BE345" s="305"/>
      <c r="BF345" s="305"/>
      <c r="BG345" s="305"/>
      <c r="BH345" s="305"/>
      <c r="BI345" s="305"/>
      <c r="BJ345" s="305"/>
      <c r="BK345" s="305"/>
      <c r="BL345" s="305"/>
      <c r="BM345" s="305"/>
      <c r="BN345" s="305"/>
      <c r="BO345" s="305"/>
      <c r="BP345" s="305"/>
      <c r="BQ345" s="305"/>
      <c r="BR345" s="305"/>
      <c r="BS345" s="305"/>
      <c r="BT345" s="305"/>
      <c r="BU345" s="305"/>
      <c r="BV345" s="305"/>
      <c r="BW345" s="305"/>
      <c r="BX345" s="305"/>
      <c r="BY345" s="305"/>
      <c r="BZ345" s="305"/>
      <c r="CA345" s="305"/>
      <c r="CB345" s="305"/>
      <c r="CC345" s="305"/>
      <c r="CD345" s="305"/>
      <c r="CE345" s="305"/>
      <c r="CF345" s="305"/>
      <c r="CG345" s="305"/>
      <c r="CH345" s="305"/>
      <c r="CI345" s="305"/>
      <c r="CJ345" s="305"/>
    </row>
    <row r="346" spans="2:88" s="116" customFormat="1" ht="27.75">
      <c r="B346" s="117"/>
      <c r="C346" s="114" t="s">
        <v>31</v>
      </c>
      <c r="D346" s="115">
        <v>40</v>
      </c>
      <c r="E346" s="114">
        <v>40</v>
      </c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K346" s="305"/>
      <c r="AL346" s="305"/>
      <c r="AM346" s="305"/>
      <c r="AN346" s="305"/>
      <c r="AO346" s="305"/>
      <c r="AP346" s="305"/>
      <c r="AQ346" s="305"/>
      <c r="AR346" s="305"/>
      <c r="AS346" s="305"/>
      <c r="AT346" s="305"/>
      <c r="AU346" s="305"/>
      <c r="AV346" s="305"/>
      <c r="AW346" s="305"/>
      <c r="AX346" s="305"/>
      <c r="AY346" s="305"/>
      <c r="AZ346" s="305"/>
      <c r="BA346" s="305"/>
      <c r="BB346" s="305"/>
      <c r="BC346" s="305"/>
      <c r="BD346" s="305"/>
      <c r="BE346" s="305"/>
      <c r="BF346" s="305"/>
      <c r="BG346" s="305"/>
      <c r="BH346" s="305"/>
      <c r="BI346" s="305"/>
      <c r="BJ346" s="305"/>
      <c r="BK346" s="305"/>
      <c r="BL346" s="305"/>
      <c r="BM346" s="305"/>
      <c r="BN346" s="305"/>
      <c r="BO346" s="305"/>
      <c r="BP346" s="305"/>
      <c r="BQ346" s="305"/>
      <c r="BR346" s="305"/>
      <c r="BS346" s="305"/>
      <c r="BT346" s="305"/>
      <c r="BU346" s="305"/>
      <c r="BV346" s="305"/>
      <c r="BW346" s="305"/>
      <c r="BX346" s="305"/>
      <c r="BY346" s="305"/>
      <c r="BZ346" s="305"/>
      <c r="CA346" s="305"/>
      <c r="CB346" s="305"/>
      <c r="CC346" s="305"/>
      <c r="CD346" s="305"/>
      <c r="CE346" s="305"/>
      <c r="CF346" s="305"/>
      <c r="CG346" s="305"/>
      <c r="CH346" s="305"/>
      <c r="CI346" s="305"/>
      <c r="CJ346" s="305"/>
    </row>
    <row r="347" spans="2:88" s="116" customFormat="1" ht="27.75">
      <c r="B347" s="119"/>
      <c r="C347" s="114" t="s">
        <v>35</v>
      </c>
      <c r="D347" s="115">
        <v>15</v>
      </c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K347" s="305"/>
      <c r="AL347" s="305"/>
      <c r="AM347" s="305"/>
      <c r="AN347" s="305"/>
      <c r="AO347" s="305"/>
      <c r="AP347" s="305"/>
      <c r="AQ347" s="305"/>
      <c r="AR347" s="305"/>
      <c r="AS347" s="305"/>
      <c r="AT347" s="305"/>
      <c r="AU347" s="305"/>
      <c r="AV347" s="305"/>
      <c r="AW347" s="305"/>
      <c r="AX347" s="305"/>
      <c r="AY347" s="305"/>
      <c r="AZ347" s="305"/>
      <c r="BA347" s="305"/>
      <c r="BB347" s="305"/>
      <c r="BC347" s="305"/>
      <c r="BD347" s="305"/>
      <c r="BE347" s="305"/>
      <c r="BF347" s="305"/>
      <c r="BG347" s="305"/>
      <c r="BH347" s="305"/>
      <c r="BI347" s="305"/>
      <c r="BJ347" s="305"/>
      <c r="BK347" s="305"/>
      <c r="BL347" s="305"/>
      <c r="BM347" s="305"/>
      <c r="BN347" s="305"/>
      <c r="BO347" s="305"/>
      <c r="BP347" s="305"/>
      <c r="BQ347" s="305"/>
      <c r="BR347" s="305"/>
      <c r="BS347" s="305"/>
      <c r="BT347" s="305"/>
      <c r="BU347" s="305"/>
      <c r="BV347" s="305"/>
      <c r="BW347" s="305"/>
      <c r="BX347" s="305"/>
      <c r="BY347" s="305"/>
      <c r="BZ347" s="305"/>
      <c r="CA347" s="305"/>
      <c r="CB347" s="305"/>
      <c r="CC347" s="305"/>
      <c r="CD347" s="305"/>
      <c r="CE347" s="305"/>
      <c r="CF347" s="305"/>
      <c r="CG347" s="305"/>
      <c r="CH347" s="305"/>
      <c r="CI347" s="305"/>
      <c r="CJ347" s="305"/>
    </row>
    <row r="348" spans="2:88" ht="26.25">
      <c r="B348" s="110"/>
      <c r="C348" s="120" t="s">
        <v>138</v>
      </c>
      <c r="D348" s="121">
        <f>D336+D342</f>
        <v>130</v>
      </c>
      <c r="E348" s="121">
        <f t="shared" ref="E348:AI348" si="10">SUM(E321:E347)</f>
        <v>146.04000000000002</v>
      </c>
      <c r="F348" s="121">
        <f t="shared" si="10"/>
        <v>15.88</v>
      </c>
      <c r="G348" s="121">
        <f t="shared" si="10"/>
        <v>0</v>
      </c>
      <c r="H348" s="121">
        <f t="shared" si="10"/>
        <v>67.900000000000006</v>
      </c>
      <c r="I348" s="121">
        <f t="shared" si="10"/>
        <v>14</v>
      </c>
      <c r="J348" s="121">
        <f t="shared" si="10"/>
        <v>0</v>
      </c>
      <c r="K348" s="121">
        <f t="shared" si="10"/>
        <v>270</v>
      </c>
      <c r="L348" s="121">
        <f t="shared" si="10"/>
        <v>299.58</v>
      </c>
      <c r="M348" s="121">
        <f t="shared" si="10"/>
        <v>6.2</v>
      </c>
      <c r="N348" s="121">
        <f t="shared" si="10"/>
        <v>140</v>
      </c>
      <c r="O348" s="121">
        <f t="shared" si="10"/>
        <v>0</v>
      </c>
      <c r="P348" s="121">
        <f t="shared" si="10"/>
        <v>200</v>
      </c>
      <c r="Q348" s="121">
        <f t="shared" si="10"/>
        <v>63.34</v>
      </c>
      <c r="R348" s="121">
        <f t="shared" si="10"/>
        <v>0</v>
      </c>
      <c r="S348" s="121">
        <f t="shared" si="10"/>
        <v>0</v>
      </c>
      <c r="T348" s="121">
        <f t="shared" si="10"/>
        <v>0</v>
      </c>
      <c r="U348" s="121">
        <f t="shared" si="10"/>
        <v>461.7</v>
      </c>
      <c r="V348" s="121">
        <f t="shared" si="10"/>
        <v>32.200000000000003</v>
      </c>
      <c r="W348" s="121">
        <f t="shared" si="10"/>
        <v>180</v>
      </c>
      <c r="X348" s="121">
        <f t="shared" si="10"/>
        <v>14</v>
      </c>
      <c r="Y348" s="121">
        <f t="shared" si="10"/>
        <v>0</v>
      </c>
      <c r="Z348" s="121">
        <f t="shared" si="10"/>
        <v>13.700000000000001</v>
      </c>
      <c r="AA348" s="121">
        <f t="shared" si="10"/>
        <v>83.3</v>
      </c>
      <c r="AB348" s="121">
        <f t="shared" si="10"/>
        <v>0</v>
      </c>
      <c r="AC348" s="121">
        <f t="shared" si="10"/>
        <v>31</v>
      </c>
      <c r="AD348" s="121">
        <f t="shared" si="10"/>
        <v>52.85</v>
      </c>
      <c r="AE348" s="121">
        <f t="shared" si="10"/>
        <v>35</v>
      </c>
      <c r="AF348" s="121">
        <f t="shared" si="10"/>
        <v>0</v>
      </c>
      <c r="AG348" s="121">
        <f t="shared" si="10"/>
        <v>1</v>
      </c>
      <c r="AH348" s="121">
        <f t="shared" si="10"/>
        <v>0</v>
      </c>
      <c r="AI348" s="121">
        <f t="shared" si="10"/>
        <v>0</v>
      </c>
    </row>
    <row r="349" spans="2:88" ht="26.25"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</row>
    <row r="350" spans="2:88" ht="26.25">
      <c r="B350" s="105"/>
      <c r="C350" s="105"/>
      <c r="D350" s="105"/>
      <c r="E350" s="105"/>
      <c r="F350" s="105" t="s">
        <v>299</v>
      </c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</row>
    <row r="351" spans="2:88" ht="26.25">
      <c r="B351" s="110" t="s">
        <v>73</v>
      </c>
      <c r="C351" s="110" t="s">
        <v>74</v>
      </c>
      <c r="D351" s="110" t="s">
        <v>75</v>
      </c>
      <c r="E351" s="110"/>
      <c r="F351" s="110"/>
      <c r="G351" s="110" t="s">
        <v>76</v>
      </c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</row>
    <row r="352" spans="2:88" ht="26.25">
      <c r="B352" s="111" t="s">
        <v>77</v>
      </c>
      <c r="C352" s="112" t="s">
        <v>78</v>
      </c>
      <c r="D352" s="110" t="s">
        <v>79</v>
      </c>
      <c r="E352" s="110" t="s">
        <v>80</v>
      </c>
      <c r="F352" s="110" t="s">
        <v>81</v>
      </c>
      <c r="G352" s="110" t="s">
        <v>82</v>
      </c>
      <c r="H352" s="110" t="s">
        <v>83</v>
      </c>
      <c r="I352" s="110" t="s">
        <v>84</v>
      </c>
      <c r="J352" s="110" t="s">
        <v>85</v>
      </c>
      <c r="K352" s="110" t="s">
        <v>86</v>
      </c>
      <c r="L352" s="110" t="s">
        <v>87</v>
      </c>
      <c r="M352" s="110" t="s">
        <v>88</v>
      </c>
      <c r="N352" s="110" t="s">
        <v>41</v>
      </c>
      <c r="O352" s="110" t="s">
        <v>89</v>
      </c>
      <c r="P352" s="110" t="s">
        <v>90</v>
      </c>
      <c r="Q352" s="110" t="s">
        <v>91</v>
      </c>
      <c r="R352" s="110" t="s">
        <v>92</v>
      </c>
      <c r="S352" s="110" t="s">
        <v>93</v>
      </c>
      <c r="T352" s="110" t="s">
        <v>94</v>
      </c>
      <c r="U352" s="110" t="s">
        <v>95</v>
      </c>
      <c r="V352" s="110" t="s">
        <v>96</v>
      </c>
      <c r="W352" s="110" t="s">
        <v>97</v>
      </c>
      <c r="X352" s="110" t="s">
        <v>98</v>
      </c>
      <c r="Y352" s="110" t="s">
        <v>99</v>
      </c>
      <c r="Z352" s="110" t="s">
        <v>100</v>
      </c>
      <c r="AA352" s="110" t="s">
        <v>101</v>
      </c>
      <c r="AB352" s="110" t="s">
        <v>102</v>
      </c>
      <c r="AC352" s="110" t="s">
        <v>103</v>
      </c>
      <c r="AD352" s="110" t="s">
        <v>104</v>
      </c>
      <c r="AE352" s="110" t="s">
        <v>136</v>
      </c>
      <c r="AF352" s="110" t="s">
        <v>105</v>
      </c>
      <c r="AG352" s="110" t="s">
        <v>106</v>
      </c>
      <c r="AH352" s="110" t="s">
        <v>107</v>
      </c>
      <c r="AI352" s="110" t="s">
        <v>108</v>
      </c>
    </row>
    <row r="353" spans="2:88" s="116" customFormat="1" ht="27.75">
      <c r="B353" s="114" t="s">
        <v>252</v>
      </c>
      <c r="C353" s="114" t="s">
        <v>253</v>
      </c>
      <c r="D353" s="115">
        <v>200</v>
      </c>
      <c r="E353" s="114"/>
      <c r="F353" s="114"/>
      <c r="G353" s="114"/>
      <c r="H353" s="114"/>
      <c r="I353" s="114">
        <v>47.3</v>
      </c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>
        <v>90.6</v>
      </c>
      <c r="V353" s="114">
        <v>5</v>
      </c>
      <c r="W353" s="114"/>
      <c r="X353" s="114"/>
      <c r="Y353" s="114"/>
      <c r="Z353" s="114"/>
      <c r="AA353" s="114"/>
      <c r="AB353" s="114"/>
      <c r="AC353" s="114"/>
      <c r="AD353" s="114">
        <v>5</v>
      </c>
      <c r="AE353" s="114"/>
      <c r="AF353" s="114"/>
      <c r="AG353" s="114"/>
      <c r="AH353" s="114"/>
      <c r="AI353" s="114"/>
      <c r="AK353" s="305"/>
      <c r="AL353" s="305"/>
      <c r="AM353" s="305"/>
      <c r="AN353" s="305"/>
      <c r="AO353" s="305"/>
      <c r="AP353" s="305"/>
      <c r="AQ353" s="305"/>
      <c r="AR353" s="305"/>
      <c r="AS353" s="305"/>
      <c r="AT353" s="305"/>
      <c r="AU353" s="305"/>
      <c r="AV353" s="305"/>
      <c r="AW353" s="305"/>
      <c r="AX353" s="305"/>
      <c r="AY353" s="305"/>
      <c r="AZ353" s="305"/>
      <c r="BA353" s="305"/>
      <c r="BB353" s="305"/>
      <c r="BC353" s="305"/>
      <c r="BD353" s="305"/>
      <c r="BE353" s="305"/>
      <c r="BF353" s="305"/>
      <c r="BG353" s="305"/>
      <c r="BH353" s="305"/>
      <c r="BI353" s="305"/>
      <c r="BJ353" s="305"/>
      <c r="BK353" s="305"/>
      <c r="BL353" s="305"/>
      <c r="BM353" s="305"/>
      <c r="BN353" s="305"/>
      <c r="BO353" s="305"/>
      <c r="BP353" s="305"/>
      <c r="BQ353" s="305"/>
      <c r="BR353" s="305"/>
      <c r="BS353" s="305"/>
      <c r="BT353" s="305"/>
      <c r="BU353" s="305"/>
      <c r="BV353" s="305"/>
      <c r="BW353" s="305"/>
      <c r="BX353" s="305"/>
      <c r="BY353" s="305"/>
      <c r="BZ353" s="305"/>
      <c r="CA353" s="305"/>
      <c r="CB353" s="305"/>
      <c r="CC353" s="305"/>
      <c r="CD353" s="305"/>
      <c r="CE353" s="305"/>
      <c r="CF353" s="305"/>
      <c r="CG353" s="305"/>
      <c r="CH353" s="305"/>
      <c r="CI353" s="305"/>
      <c r="CJ353" s="305"/>
    </row>
    <row r="354" spans="2:88" s="116" customFormat="1" ht="27.75">
      <c r="B354" s="117" t="s">
        <v>240</v>
      </c>
      <c r="C354" s="114" t="s">
        <v>42</v>
      </c>
      <c r="D354" s="115">
        <v>150</v>
      </c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>
        <v>42.81</v>
      </c>
      <c r="V354" s="114"/>
      <c r="W354" s="114"/>
      <c r="X354" s="114"/>
      <c r="Y354" s="114"/>
      <c r="Z354" s="114">
        <v>114.3</v>
      </c>
      <c r="AA354" s="114"/>
      <c r="AB354" s="114"/>
      <c r="AC354" s="114">
        <v>8.43</v>
      </c>
      <c r="AD354" s="114"/>
      <c r="AE354" s="114"/>
      <c r="AF354" s="114"/>
      <c r="AG354" s="114"/>
      <c r="AH354" s="114"/>
      <c r="AI354" s="114"/>
      <c r="AK354" s="305"/>
      <c r="AL354" s="308"/>
      <c r="AM354" s="305"/>
      <c r="AN354" s="305"/>
      <c r="AO354" s="305"/>
      <c r="AP354" s="305"/>
      <c r="AQ354" s="305"/>
      <c r="AR354" s="305"/>
      <c r="AS354" s="305"/>
      <c r="AT354" s="305"/>
      <c r="AU354" s="305"/>
      <c r="AV354" s="305"/>
      <c r="AW354" s="305"/>
      <c r="AX354" s="305"/>
      <c r="AY354" s="305"/>
      <c r="AZ354" s="305"/>
      <c r="BA354" s="305"/>
      <c r="BB354" s="305"/>
      <c r="BC354" s="305"/>
      <c r="BD354" s="305"/>
      <c r="BE354" s="305"/>
      <c r="BF354" s="305"/>
      <c r="BG354" s="305"/>
      <c r="BH354" s="305"/>
      <c r="BI354" s="305"/>
      <c r="BJ354" s="305"/>
      <c r="BK354" s="305"/>
      <c r="BL354" s="305"/>
      <c r="BM354" s="305"/>
      <c r="BN354" s="305"/>
      <c r="BO354" s="305"/>
      <c r="BP354" s="305"/>
      <c r="BQ354" s="305"/>
      <c r="BR354" s="305"/>
      <c r="BS354" s="305"/>
      <c r="BT354" s="305"/>
      <c r="BU354" s="305"/>
      <c r="BV354" s="305"/>
      <c r="BW354" s="305"/>
      <c r="BX354" s="305"/>
      <c r="BY354" s="305"/>
      <c r="BZ354" s="305"/>
      <c r="CA354" s="305"/>
      <c r="CB354" s="305"/>
      <c r="CC354" s="305"/>
      <c r="CD354" s="305"/>
      <c r="CE354" s="305"/>
      <c r="CF354" s="305"/>
      <c r="CG354" s="305"/>
      <c r="CH354" s="305"/>
      <c r="CI354" s="305"/>
      <c r="CJ354" s="305"/>
    </row>
    <row r="355" spans="2:88" s="116" customFormat="1" ht="27.75">
      <c r="B355" s="117" t="s">
        <v>255</v>
      </c>
      <c r="C355" s="114" t="s">
        <v>43</v>
      </c>
      <c r="D355" s="115">
        <v>200</v>
      </c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>
        <v>50</v>
      </c>
      <c r="V355" s="114"/>
      <c r="W355" s="114"/>
      <c r="X355" s="114"/>
      <c r="Y355" s="114"/>
      <c r="Z355" s="114"/>
      <c r="AA355" s="114"/>
      <c r="AB355" s="114"/>
      <c r="AC355" s="114"/>
      <c r="AD355" s="114">
        <v>15</v>
      </c>
      <c r="AE355" s="114"/>
      <c r="AF355" s="114"/>
      <c r="AG355" s="114"/>
      <c r="AH355" s="114">
        <v>8</v>
      </c>
      <c r="AI355" s="114"/>
      <c r="AK355" s="305"/>
      <c r="AL355" s="305"/>
      <c r="AM355" s="305"/>
      <c r="AN355" s="305"/>
      <c r="AO355" s="305"/>
      <c r="AP355" s="305"/>
      <c r="AQ355" s="305"/>
      <c r="AR355" s="305"/>
      <c r="AS355" s="305"/>
      <c r="AT355" s="305"/>
      <c r="AU355" s="305"/>
      <c r="AV355" s="305"/>
      <c r="AW355" s="305"/>
      <c r="AX355" s="305"/>
      <c r="AY355" s="305"/>
      <c r="AZ355" s="305"/>
      <c r="BA355" s="305"/>
      <c r="BB355" s="305"/>
      <c r="BC355" s="305"/>
      <c r="BD355" s="305"/>
      <c r="BE355" s="305"/>
      <c r="BF355" s="305"/>
      <c r="BG355" s="305"/>
      <c r="BH355" s="305"/>
      <c r="BI355" s="305"/>
      <c r="BJ355" s="305"/>
      <c r="BK355" s="305"/>
      <c r="BL355" s="305"/>
      <c r="BM355" s="305"/>
      <c r="BN355" s="305"/>
      <c r="BO355" s="305"/>
      <c r="BP355" s="305"/>
      <c r="BQ355" s="305"/>
      <c r="BR355" s="305"/>
      <c r="BS355" s="305"/>
      <c r="BT355" s="305"/>
      <c r="BU355" s="305"/>
      <c r="BV355" s="305"/>
      <c r="BW355" s="305"/>
      <c r="BX355" s="305"/>
      <c r="BY355" s="305"/>
      <c r="BZ355" s="305"/>
      <c r="CA355" s="305"/>
      <c r="CB355" s="305"/>
      <c r="CC355" s="305"/>
      <c r="CD355" s="305"/>
      <c r="CE355" s="305"/>
      <c r="CF355" s="305"/>
      <c r="CG355" s="305"/>
      <c r="CH355" s="305"/>
      <c r="CI355" s="305"/>
      <c r="CJ355" s="305"/>
    </row>
    <row r="356" spans="2:88" s="116" customFormat="1" ht="27.75">
      <c r="B356" s="117"/>
      <c r="C356" s="114" t="s">
        <v>31</v>
      </c>
      <c r="D356" s="115">
        <v>40</v>
      </c>
      <c r="E356" s="114">
        <v>40</v>
      </c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K356" s="305"/>
      <c r="AL356" s="305"/>
      <c r="AM356" s="305"/>
      <c r="AN356" s="305"/>
      <c r="AO356" s="305"/>
      <c r="AP356" s="305"/>
      <c r="AQ356" s="305"/>
      <c r="AR356" s="305"/>
      <c r="AS356" s="305"/>
      <c r="AT356" s="305"/>
      <c r="AU356" s="305"/>
      <c r="AV356" s="305"/>
      <c r="AW356" s="305"/>
      <c r="AX356" s="305"/>
      <c r="AY356" s="305"/>
      <c r="AZ356" s="305"/>
      <c r="BA356" s="305"/>
      <c r="BB356" s="305"/>
      <c r="BC356" s="305"/>
      <c r="BD356" s="305"/>
      <c r="BE356" s="305"/>
      <c r="BF356" s="305"/>
      <c r="BG356" s="305"/>
      <c r="BH356" s="305"/>
      <c r="BI356" s="305"/>
      <c r="BJ356" s="305"/>
      <c r="BK356" s="305"/>
      <c r="BL356" s="305"/>
      <c r="BM356" s="305"/>
      <c r="BN356" s="305"/>
      <c r="BO356" s="305"/>
      <c r="BP356" s="305"/>
      <c r="BQ356" s="305"/>
      <c r="BR356" s="305"/>
      <c r="BS356" s="305"/>
      <c r="BT356" s="305"/>
      <c r="BU356" s="305"/>
      <c r="BV356" s="305"/>
      <c r="BW356" s="305"/>
      <c r="BX356" s="305"/>
      <c r="BY356" s="305"/>
      <c r="BZ356" s="305"/>
      <c r="CA356" s="305"/>
      <c r="CB356" s="305"/>
      <c r="CC356" s="305"/>
      <c r="CD356" s="305"/>
      <c r="CE356" s="305"/>
      <c r="CF356" s="305"/>
      <c r="CG356" s="305"/>
      <c r="CH356" s="305"/>
      <c r="CI356" s="305"/>
      <c r="CJ356" s="305"/>
    </row>
    <row r="357" spans="2:88" s="116" customFormat="1" ht="27.75">
      <c r="B357" s="117" t="s">
        <v>246</v>
      </c>
      <c r="C357" s="114" t="s">
        <v>137</v>
      </c>
      <c r="D357" s="115">
        <v>10</v>
      </c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>
        <v>10</v>
      </c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K357" s="305"/>
      <c r="AL357" s="305"/>
      <c r="AM357" s="305"/>
      <c r="AN357" s="305"/>
      <c r="AO357" s="305"/>
      <c r="AP357" s="305"/>
      <c r="AQ357" s="305"/>
      <c r="AR357" s="305"/>
      <c r="AS357" s="305"/>
      <c r="AT357" s="305"/>
      <c r="AU357" s="305"/>
      <c r="AV357" s="305"/>
      <c r="AW357" s="305"/>
      <c r="AX357" s="305"/>
      <c r="AY357" s="305"/>
      <c r="AZ357" s="305"/>
      <c r="BA357" s="305"/>
      <c r="BB357" s="305"/>
      <c r="BC357" s="305"/>
      <c r="BD357" s="305"/>
      <c r="BE357" s="305"/>
      <c r="BF357" s="305"/>
      <c r="BG357" s="305"/>
      <c r="BH357" s="305"/>
      <c r="BI357" s="305"/>
      <c r="BJ357" s="305"/>
      <c r="BK357" s="305"/>
      <c r="BL357" s="305"/>
      <c r="BM357" s="305"/>
      <c r="BN357" s="305"/>
      <c r="BO357" s="305"/>
      <c r="BP357" s="305"/>
      <c r="BQ357" s="305"/>
      <c r="BR357" s="305"/>
      <c r="BS357" s="305"/>
      <c r="BT357" s="305"/>
      <c r="BU357" s="305"/>
      <c r="BV357" s="305"/>
      <c r="BW357" s="305"/>
      <c r="BX357" s="305"/>
      <c r="BY357" s="305"/>
      <c r="BZ357" s="305"/>
      <c r="CA357" s="305"/>
      <c r="CB357" s="305"/>
      <c r="CC357" s="305"/>
      <c r="CD357" s="305"/>
      <c r="CE357" s="305"/>
      <c r="CF357" s="305"/>
      <c r="CG357" s="305"/>
      <c r="CH357" s="305"/>
      <c r="CI357" s="305"/>
      <c r="CJ357" s="305"/>
    </row>
    <row r="358" spans="2:88" s="116" customFormat="1" ht="27.75">
      <c r="B358" s="117"/>
      <c r="C358" s="114"/>
      <c r="D358" s="115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K358" s="305"/>
      <c r="AL358" s="305"/>
      <c r="AM358" s="305"/>
      <c r="AN358" s="305"/>
      <c r="AO358" s="305"/>
      <c r="AP358" s="305"/>
      <c r="AQ358" s="305"/>
      <c r="AR358" s="305"/>
      <c r="AS358" s="305"/>
      <c r="AT358" s="305"/>
      <c r="AU358" s="305"/>
      <c r="AV358" s="305"/>
      <c r="AW358" s="305"/>
      <c r="AX358" s="305"/>
      <c r="AY358" s="305"/>
      <c r="AZ358" s="305"/>
      <c r="BA358" s="305"/>
      <c r="BB358" s="305"/>
      <c r="BC358" s="305"/>
      <c r="BD358" s="305"/>
      <c r="BE358" s="305"/>
      <c r="BF358" s="305"/>
      <c r="BG358" s="305"/>
      <c r="BH358" s="305"/>
      <c r="BI358" s="305"/>
      <c r="BJ358" s="305"/>
      <c r="BK358" s="305"/>
      <c r="BL358" s="305"/>
      <c r="BM358" s="305"/>
      <c r="BN358" s="305"/>
      <c r="BO358" s="305"/>
      <c r="BP358" s="305"/>
      <c r="BQ358" s="305"/>
      <c r="BR358" s="305"/>
      <c r="BS358" s="305"/>
      <c r="BT358" s="305"/>
      <c r="BU358" s="305"/>
      <c r="BV358" s="305"/>
      <c r="BW358" s="305"/>
      <c r="BX358" s="305"/>
      <c r="BY358" s="305"/>
      <c r="BZ358" s="305"/>
      <c r="CA358" s="305"/>
      <c r="CB358" s="305"/>
      <c r="CC358" s="305"/>
      <c r="CD358" s="305"/>
      <c r="CE358" s="305"/>
      <c r="CF358" s="305"/>
      <c r="CG358" s="305"/>
      <c r="CH358" s="305"/>
      <c r="CI358" s="305"/>
      <c r="CJ358" s="305"/>
    </row>
    <row r="359" spans="2:88" s="116" customFormat="1" ht="27.75">
      <c r="B359" s="117"/>
      <c r="C359" s="114" t="s">
        <v>4</v>
      </c>
      <c r="D359" s="115">
        <v>200</v>
      </c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>
        <v>200</v>
      </c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306"/>
      <c r="AJ359" s="305"/>
      <c r="AK359" s="305"/>
      <c r="AL359" s="305"/>
      <c r="AM359" s="305"/>
      <c r="AN359" s="305"/>
      <c r="AO359" s="305"/>
      <c r="AP359" s="305"/>
      <c r="AQ359" s="305"/>
      <c r="AR359" s="305"/>
      <c r="AS359" s="305"/>
      <c r="AT359" s="305"/>
      <c r="AU359" s="305"/>
      <c r="AV359" s="305"/>
      <c r="AW359" s="305"/>
      <c r="AX359" s="305"/>
      <c r="AY359" s="305"/>
      <c r="AZ359" s="305"/>
      <c r="BA359" s="305"/>
      <c r="BB359" s="305"/>
      <c r="BC359" s="305"/>
      <c r="BD359" s="305"/>
      <c r="BE359" s="305"/>
      <c r="BF359" s="305"/>
      <c r="BG359" s="305"/>
      <c r="BH359" s="305"/>
      <c r="BI359" s="305"/>
      <c r="BJ359" s="305"/>
      <c r="BK359" s="305"/>
      <c r="BL359" s="305"/>
      <c r="BM359" s="305"/>
      <c r="BN359" s="305"/>
      <c r="BO359" s="305"/>
      <c r="BP359" s="305"/>
      <c r="BQ359" s="305"/>
      <c r="BR359" s="305"/>
      <c r="BS359" s="305"/>
      <c r="BT359" s="305"/>
      <c r="BU359" s="305"/>
    </row>
    <row r="360" spans="2:88" s="116" customFormat="1" ht="27.75">
      <c r="B360" s="117"/>
      <c r="C360" s="114" t="s">
        <v>184</v>
      </c>
      <c r="D360" s="115">
        <v>35</v>
      </c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>
        <v>35</v>
      </c>
      <c r="AF360" s="114"/>
      <c r="AG360" s="114"/>
      <c r="AH360" s="114"/>
      <c r="AI360" s="114"/>
    </row>
    <row r="361" spans="2:88" s="116" customFormat="1" ht="27.75">
      <c r="B361" s="117" t="s">
        <v>235</v>
      </c>
      <c r="C361" s="114" t="s">
        <v>41</v>
      </c>
      <c r="D361" s="115">
        <v>100</v>
      </c>
      <c r="E361" s="114"/>
      <c r="F361" s="114"/>
      <c r="G361" s="114"/>
      <c r="H361" s="114"/>
      <c r="I361" s="114"/>
      <c r="J361" s="114"/>
      <c r="K361" s="114"/>
      <c r="L361" s="114"/>
      <c r="M361" s="114"/>
      <c r="N361" s="114">
        <v>100</v>
      </c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</row>
    <row r="362" spans="2:88" s="116" customFormat="1" ht="27.75">
      <c r="B362" s="117"/>
      <c r="C362" s="114"/>
      <c r="D362" s="115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K362" s="305"/>
      <c r="AL362" s="305"/>
      <c r="AM362" s="305"/>
      <c r="AN362" s="305"/>
      <c r="AO362" s="305"/>
      <c r="AP362" s="305"/>
      <c r="AQ362" s="305"/>
      <c r="AR362" s="305"/>
      <c r="AS362" s="305"/>
      <c r="AT362" s="305"/>
      <c r="AU362" s="305"/>
      <c r="AV362" s="305"/>
      <c r="AW362" s="305"/>
      <c r="AX362" s="305"/>
      <c r="AY362" s="305"/>
      <c r="AZ362" s="305"/>
      <c r="BA362" s="305"/>
      <c r="BB362" s="305"/>
      <c r="BC362" s="305"/>
      <c r="BD362" s="305"/>
      <c r="BE362" s="305"/>
      <c r="BF362" s="305"/>
      <c r="BG362" s="305"/>
      <c r="BH362" s="305"/>
      <c r="BI362" s="305"/>
      <c r="BJ362" s="305"/>
      <c r="BK362" s="305"/>
      <c r="BL362" s="305"/>
      <c r="BM362" s="305"/>
      <c r="BN362" s="305"/>
      <c r="BO362" s="305"/>
      <c r="BP362" s="305"/>
      <c r="BQ362" s="305"/>
      <c r="BR362" s="305"/>
      <c r="BS362" s="305"/>
      <c r="BT362" s="305"/>
      <c r="BU362" s="305"/>
      <c r="BV362" s="305"/>
      <c r="BW362" s="305"/>
      <c r="BX362" s="305"/>
      <c r="BY362" s="305"/>
      <c r="BZ362" s="305"/>
      <c r="CA362" s="305"/>
      <c r="CB362" s="305"/>
      <c r="CC362" s="305"/>
      <c r="CD362" s="305"/>
      <c r="CE362" s="305"/>
      <c r="CF362" s="305"/>
      <c r="CG362" s="305"/>
      <c r="CH362" s="305"/>
      <c r="CI362" s="305"/>
      <c r="CJ362" s="305"/>
    </row>
    <row r="363" spans="2:88" s="116" customFormat="1" ht="27.75">
      <c r="B363" s="117" t="s">
        <v>480</v>
      </c>
      <c r="C363" s="114" t="s">
        <v>481</v>
      </c>
      <c r="D363" s="115">
        <v>100</v>
      </c>
      <c r="E363" s="114"/>
      <c r="F363" s="114"/>
      <c r="G363" s="114"/>
      <c r="H363" s="114"/>
      <c r="I363" s="114"/>
      <c r="J363" s="114"/>
      <c r="K363" s="114"/>
      <c r="L363" s="114">
        <v>89</v>
      </c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>
        <v>7.5</v>
      </c>
      <c r="AD363" s="114">
        <v>3</v>
      </c>
      <c r="AE363" s="114"/>
      <c r="AF363" s="114"/>
      <c r="AG363" s="114"/>
      <c r="AH363" s="114"/>
      <c r="AI363" s="114"/>
      <c r="AK363" s="305">
        <v>0.56000000000000005</v>
      </c>
      <c r="AL363" s="305"/>
      <c r="AM363" s="305">
        <v>0.15</v>
      </c>
      <c r="AN363" s="305"/>
      <c r="AO363" s="305"/>
      <c r="AP363" s="305"/>
      <c r="AQ363" s="305"/>
      <c r="AR363" s="305"/>
      <c r="AS363" s="305"/>
      <c r="AT363" s="305"/>
      <c r="AU363" s="305"/>
      <c r="AV363" s="305"/>
      <c r="AW363" s="305"/>
      <c r="AX363" s="305"/>
      <c r="AY363" s="305"/>
      <c r="AZ363" s="305"/>
      <c r="BA363" s="305"/>
      <c r="BB363" s="305"/>
      <c r="BC363" s="305"/>
      <c r="BD363" s="305"/>
      <c r="BE363" s="305"/>
      <c r="BF363" s="305"/>
      <c r="BG363" s="305"/>
      <c r="BH363" s="305"/>
      <c r="BI363" s="305"/>
      <c r="BJ363" s="305"/>
      <c r="BK363" s="305"/>
      <c r="BL363" s="305"/>
      <c r="BM363" s="305"/>
      <c r="BN363" s="305"/>
      <c r="BO363" s="305"/>
      <c r="BP363" s="305"/>
      <c r="BQ363" s="305"/>
      <c r="BR363" s="305"/>
      <c r="BS363" s="305"/>
      <c r="BT363" s="305"/>
      <c r="BU363" s="305"/>
      <c r="BV363" s="305"/>
      <c r="BW363" s="305"/>
      <c r="BX363" s="305"/>
      <c r="BY363" s="305"/>
      <c r="BZ363" s="305"/>
      <c r="CA363" s="305"/>
      <c r="CB363" s="305"/>
      <c r="CC363" s="305"/>
      <c r="CD363" s="305"/>
      <c r="CE363" s="305"/>
      <c r="CF363" s="305"/>
      <c r="CG363" s="305"/>
      <c r="CH363" s="305"/>
      <c r="CI363" s="305"/>
      <c r="CJ363" s="305"/>
    </row>
    <row r="364" spans="2:88" s="116" customFormat="1" ht="27.75">
      <c r="B364" s="117" t="s">
        <v>236</v>
      </c>
      <c r="C364" s="114" t="s">
        <v>506</v>
      </c>
      <c r="D364" s="115">
        <v>350</v>
      </c>
      <c r="E364" s="114"/>
      <c r="F364" s="114"/>
      <c r="G364" s="114"/>
      <c r="H364" s="114"/>
      <c r="I364" s="114"/>
      <c r="J364" s="114">
        <v>28</v>
      </c>
      <c r="K364" s="114">
        <v>87.5</v>
      </c>
      <c r="L364" s="114">
        <v>31.5</v>
      </c>
      <c r="M364" s="114"/>
      <c r="N364" s="114"/>
      <c r="O364" s="114"/>
      <c r="P364" s="114"/>
      <c r="Q364" s="114"/>
      <c r="R364" s="114"/>
      <c r="S364" s="114"/>
      <c r="T364" s="114"/>
      <c r="U364" s="114"/>
      <c r="V364" s="114">
        <v>7</v>
      </c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K364" s="305"/>
      <c r="AL364" s="305"/>
      <c r="AM364" s="305"/>
      <c r="AN364" s="305"/>
      <c r="AO364" s="305"/>
      <c r="AP364" s="305"/>
      <c r="AQ364" s="305"/>
      <c r="AR364" s="305"/>
      <c r="AS364" s="305"/>
      <c r="AT364" s="305"/>
      <c r="AU364" s="305"/>
      <c r="AV364" s="305"/>
      <c r="AW364" s="305"/>
      <c r="AX364" s="305"/>
      <c r="AY364" s="305"/>
      <c r="AZ364" s="305"/>
      <c r="BA364" s="305"/>
      <c r="BB364" s="305"/>
      <c r="BC364" s="305"/>
      <c r="BD364" s="305"/>
      <c r="BE364" s="305"/>
      <c r="BF364" s="305"/>
      <c r="BG364" s="305"/>
      <c r="BH364" s="305"/>
      <c r="BI364" s="305"/>
      <c r="BJ364" s="305"/>
      <c r="BK364" s="305"/>
      <c r="BL364" s="305"/>
      <c r="BM364" s="305"/>
      <c r="BN364" s="305"/>
      <c r="BO364" s="305"/>
      <c r="BP364" s="305"/>
      <c r="BQ364" s="305"/>
      <c r="BR364" s="305"/>
      <c r="BS364" s="305"/>
      <c r="BT364" s="305"/>
      <c r="BU364" s="305"/>
      <c r="BV364" s="305"/>
      <c r="BW364" s="305"/>
      <c r="BX364" s="305"/>
      <c r="BY364" s="305"/>
      <c r="BZ364" s="305"/>
      <c r="CA364" s="305"/>
      <c r="CB364" s="305"/>
      <c r="CC364" s="305"/>
      <c r="CD364" s="305"/>
      <c r="CE364" s="305"/>
      <c r="CF364" s="305"/>
      <c r="CG364" s="305"/>
      <c r="CH364" s="305"/>
      <c r="CI364" s="305"/>
      <c r="CJ364" s="305"/>
    </row>
    <row r="365" spans="2:88" s="116" customFormat="1" ht="27.75">
      <c r="B365" s="117" t="s">
        <v>237</v>
      </c>
      <c r="C365" s="114" t="s">
        <v>238</v>
      </c>
      <c r="D365" s="115">
        <v>120</v>
      </c>
      <c r="E365" s="114">
        <v>33.6</v>
      </c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>
        <v>88.8</v>
      </c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>
        <v>7.2</v>
      </c>
      <c r="AD365" s="114"/>
      <c r="AE365" s="114"/>
      <c r="AF365" s="114"/>
      <c r="AG365" s="114"/>
      <c r="AH365" s="114"/>
      <c r="AI365" s="114"/>
      <c r="AK365" s="305">
        <v>0.72</v>
      </c>
      <c r="AL365" s="305"/>
      <c r="AM365" s="305"/>
      <c r="AN365" s="305"/>
      <c r="AO365" s="305"/>
      <c r="AP365" s="305"/>
      <c r="AQ365" s="305"/>
      <c r="AR365" s="305"/>
      <c r="AS365" s="305"/>
      <c r="AT365" s="305"/>
      <c r="AU365" s="305"/>
      <c r="AV365" s="305"/>
      <c r="AW365" s="305"/>
      <c r="AX365" s="305"/>
      <c r="AY365" s="305"/>
      <c r="AZ365" s="305"/>
      <c r="BA365" s="305"/>
      <c r="BB365" s="305"/>
      <c r="BC365" s="305"/>
      <c r="BD365" s="305"/>
      <c r="BE365" s="305"/>
      <c r="BF365" s="305"/>
      <c r="BG365" s="305"/>
      <c r="BH365" s="305"/>
      <c r="BI365" s="305"/>
      <c r="BJ365" s="305"/>
      <c r="BK365" s="305"/>
      <c r="BL365" s="305"/>
      <c r="BM365" s="305"/>
      <c r="BN365" s="305"/>
      <c r="BO365" s="305"/>
      <c r="BP365" s="305"/>
      <c r="BQ365" s="305"/>
      <c r="BR365" s="305"/>
      <c r="BS365" s="305"/>
      <c r="BT365" s="305"/>
      <c r="BU365" s="305"/>
      <c r="BV365" s="305"/>
      <c r="BW365" s="305"/>
      <c r="BX365" s="305"/>
      <c r="BY365" s="305"/>
      <c r="BZ365" s="305"/>
      <c r="CA365" s="305"/>
      <c r="CB365" s="305"/>
      <c r="CC365" s="305"/>
      <c r="CD365" s="305"/>
      <c r="CE365" s="305"/>
      <c r="CF365" s="305"/>
      <c r="CG365" s="305"/>
      <c r="CH365" s="305"/>
      <c r="CI365" s="305"/>
      <c r="CJ365" s="305"/>
    </row>
    <row r="366" spans="2:88" s="116" customFormat="1" ht="27.75">
      <c r="B366" s="117" t="s">
        <v>403</v>
      </c>
      <c r="C366" s="114" t="s">
        <v>402</v>
      </c>
      <c r="D366" s="115">
        <v>180</v>
      </c>
      <c r="E366" s="114"/>
      <c r="F366" s="114"/>
      <c r="G366" s="114"/>
      <c r="H366" s="114"/>
      <c r="I366" s="114"/>
      <c r="J366" s="114"/>
      <c r="K366" s="114">
        <v>216</v>
      </c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>
        <v>6.84</v>
      </c>
      <c r="Y366" s="114"/>
      <c r="Z366" s="114"/>
      <c r="AA366" s="114"/>
      <c r="AB366" s="114"/>
      <c r="AC366" s="114">
        <v>2.34</v>
      </c>
      <c r="AD366" s="114"/>
      <c r="AE366" s="114"/>
      <c r="AF366" s="114"/>
      <c r="AG366" s="114"/>
      <c r="AH366" s="114"/>
      <c r="AI366" s="114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5"/>
      <c r="BR366" s="305"/>
      <c r="BS366" s="305"/>
      <c r="BT366" s="305"/>
      <c r="BU366" s="305"/>
      <c r="BV366" s="305"/>
      <c r="BW366" s="305"/>
      <c r="BX366" s="305"/>
      <c r="BY366" s="305"/>
      <c r="BZ366" s="305"/>
      <c r="CA366" s="305"/>
      <c r="CB366" s="305"/>
      <c r="CC366" s="305"/>
      <c r="CD366" s="305"/>
      <c r="CE366" s="305"/>
      <c r="CF366" s="305"/>
      <c r="CG366" s="305"/>
      <c r="CH366" s="305"/>
      <c r="CI366" s="305"/>
      <c r="CJ366" s="305"/>
    </row>
    <row r="367" spans="2:88" s="116" customFormat="1" ht="27.75">
      <c r="B367" s="117" t="s">
        <v>388</v>
      </c>
      <c r="C367" s="118" t="s">
        <v>465</v>
      </c>
      <c r="D367" s="115">
        <v>200</v>
      </c>
      <c r="E367" s="114"/>
      <c r="F367" s="114"/>
      <c r="G367" s="114"/>
      <c r="H367" s="114"/>
      <c r="I367" s="114"/>
      <c r="J367" s="114"/>
      <c r="K367" s="114"/>
      <c r="L367" s="114"/>
      <c r="M367" s="114"/>
      <c r="N367" s="114">
        <v>40</v>
      </c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>
        <v>15</v>
      </c>
      <c r="AE367" s="114"/>
      <c r="AF367" s="114"/>
      <c r="AG367" s="114"/>
      <c r="AH367" s="114"/>
      <c r="AI367" s="114"/>
      <c r="AK367" s="305"/>
      <c r="AL367" s="305">
        <v>0.2</v>
      </c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5"/>
      <c r="BR367" s="305"/>
      <c r="BS367" s="305"/>
      <c r="BT367" s="305"/>
      <c r="BU367" s="305"/>
      <c r="BV367" s="305"/>
      <c r="BW367" s="305"/>
      <c r="BX367" s="305"/>
      <c r="BY367" s="305"/>
      <c r="BZ367" s="305"/>
      <c r="CA367" s="305"/>
      <c r="CB367" s="305"/>
      <c r="CC367" s="305"/>
      <c r="CD367" s="305"/>
      <c r="CE367" s="305"/>
      <c r="CF367" s="305"/>
      <c r="CG367" s="305"/>
      <c r="CH367" s="305"/>
      <c r="CI367" s="305"/>
      <c r="CJ367" s="305"/>
    </row>
    <row r="368" spans="2:88" s="116" customFormat="1" ht="27.75">
      <c r="B368" s="117"/>
      <c r="C368" s="118" t="s">
        <v>39</v>
      </c>
      <c r="D368" s="115">
        <v>90</v>
      </c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5"/>
      <c r="BR368" s="305"/>
      <c r="BS368" s="305"/>
      <c r="BT368" s="305"/>
      <c r="BU368" s="305"/>
      <c r="BV368" s="305"/>
      <c r="BW368" s="305"/>
      <c r="BX368" s="305"/>
      <c r="BY368" s="305"/>
      <c r="BZ368" s="305"/>
      <c r="CA368" s="305"/>
      <c r="CB368" s="305"/>
      <c r="CC368" s="305"/>
      <c r="CD368" s="305"/>
      <c r="CE368" s="305"/>
      <c r="CF368" s="305"/>
      <c r="CG368" s="305"/>
      <c r="CH368" s="305"/>
      <c r="CI368" s="305"/>
      <c r="CJ368" s="305"/>
    </row>
    <row r="369" spans="2:88" s="116" customFormat="1" ht="27.75">
      <c r="B369" s="117"/>
      <c r="C369" s="118"/>
      <c r="D369" s="115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5"/>
      <c r="BR369" s="305"/>
      <c r="BS369" s="305"/>
      <c r="BT369" s="305"/>
      <c r="BU369" s="305"/>
      <c r="BV369" s="305"/>
      <c r="BW369" s="305"/>
      <c r="BX369" s="305"/>
      <c r="BY369" s="305"/>
      <c r="BZ369" s="305"/>
      <c r="CA369" s="305"/>
      <c r="CB369" s="305"/>
      <c r="CC369" s="305"/>
      <c r="CD369" s="305"/>
      <c r="CE369" s="305"/>
      <c r="CF369" s="305"/>
      <c r="CG369" s="305"/>
      <c r="CH369" s="305"/>
      <c r="CI369" s="305"/>
      <c r="CJ369" s="305"/>
    </row>
    <row r="370" spans="2:88" s="116" customFormat="1" ht="27.75">
      <c r="B370" s="117"/>
      <c r="C370" s="118"/>
      <c r="D370" s="115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5"/>
      <c r="BR370" s="305"/>
      <c r="BS370" s="305"/>
      <c r="BT370" s="305"/>
      <c r="BU370" s="305"/>
      <c r="BV370" s="305"/>
      <c r="BW370" s="305"/>
      <c r="BX370" s="305"/>
      <c r="BY370" s="305"/>
      <c r="BZ370" s="305"/>
      <c r="CA370" s="305"/>
      <c r="CB370" s="305"/>
      <c r="CC370" s="305"/>
      <c r="CD370" s="305"/>
      <c r="CE370" s="305"/>
      <c r="CF370" s="305"/>
      <c r="CG370" s="305"/>
      <c r="CH370" s="305"/>
      <c r="CI370" s="305"/>
      <c r="CJ370" s="305"/>
    </row>
    <row r="371" spans="2:88" s="116" customFormat="1" ht="27.75">
      <c r="B371" s="117" t="s">
        <v>304</v>
      </c>
      <c r="C371" s="114" t="s">
        <v>305</v>
      </c>
      <c r="D371" s="115">
        <v>100</v>
      </c>
      <c r="E371" s="114">
        <v>13.57</v>
      </c>
      <c r="F371" s="114"/>
      <c r="G371" s="114"/>
      <c r="H371" s="114"/>
      <c r="I371" s="114"/>
      <c r="J371" s="114"/>
      <c r="K371" s="114"/>
      <c r="L371" s="114">
        <v>34.29</v>
      </c>
      <c r="M371" s="114"/>
      <c r="N371" s="114"/>
      <c r="O371" s="114"/>
      <c r="P371" s="114"/>
      <c r="Q371" s="114">
        <v>54.29</v>
      </c>
      <c r="R371" s="114"/>
      <c r="S371" s="114"/>
      <c r="T371" s="114"/>
      <c r="U371" s="114"/>
      <c r="V371" s="114"/>
      <c r="W371" s="114"/>
      <c r="X371" s="114"/>
      <c r="Y371" s="114"/>
      <c r="Z371" s="114">
        <v>15.71</v>
      </c>
      <c r="AA371" s="114"/>
      <c r="AB371" s="114"/>
      <c r="AC371" s="114">
        <v>4.3</v>
      </c>
      <c r="AD371" s="114"/>
      <c r="AE371" s="114"/>
      <c r="AF371" s="114"/>
      <c r="AG371" s="114"/>
      <c r="AH371" s="114"/>
      <c r="AI371" s="114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5"/>
      <c r="BR371" s="305"/>
      <c r="BS371" s="305"/>
      <c r="BT371" s="305"/>
      <c r="BU371" s="305"/>
      <c r="BV371" s="305"/>
      <c r="BW371" s="305"/>
      <c r="BX371" s="305"/>
      <c r="BY371" s="305"/>
      <c r="BZ371" s="305"/>
      <c r="CA371" s="305"/>
      <c r="CB371" s="305"/>
      <c r="CC371" s="305"/>
      <c r="CD371" s="305"/>
      <c r="CE371" s="305"/>
      <c r="CF371" s="305"/>
      <c r="CG371" s="305"/>
      <c r="CH371" s="305"/>
      <c r="CI371" s="305"/>
      <c r="CJ371" s="305"/>
    </row>
    <row r="372" spans="2:88" s="116" customFormat="1" ht="27.75">
      <c r="B372" s="117" t="s">
        <v>239</v>
      </c>
      <c r="C372" s="114" t="s">
        <v>369</v>
      </c>
      <c r="D372" s="115">
        <v>200</v>
      </c>
      <c r="E372" s="114"/>
      <c r="F372" s="114">
        <v>2.4</v>
      </c>
      <c r="G372" s="114"/>
      <c r="H372" s="114"/>
      <c r="I372" s="114"/>
      <c r="J372" s="114"/>
      <c r="K372" s="114"/>
      <c r="L372" s="114">
        <v>241.2</v>
      </c>
      <c r="M372" s="114">
        <v>4.8</v>
      </c>
      <c r="N372" s="114"/>
      <c r="O372" s="114"/>
      <c r="P372" s="114"/>
      <c r="Q372" s="114"/>
      <c r="R372" s="114"/>
      <c r="S372" s="114"/>
      <c r="T372" s="114"/>
      <c r="U372" s="114"/>
      <c r="V372" s="114">
        <v>7</v>
      </c>
      <c r="W372" s="114"/>
      <c r="X372" s="114"/>
      <c r="Y372" s="114"/>
      <c r="Z372" s="114"/>
      <c r="AA372" s="114"/>
      <c r="AB372" s="114"/>
      <c r="AC372" s="114"/>
      <c r="AD372" s="114">
        <v>6</v>
      </c>
      <c r="AE372" s="114"/>
      <c r="AF372" s="114"/>
      <c r="AG372" s="114"/>
      <c r="AH372" s="114"/>
      <c r="AI372" s="114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5"/>
      <c r="BR372" s="305"/>
      <c r="BS372" s="305"/>
      <c r="BT372" s="305"/>
      <c r="BU372" s="305"/>
      <c r="BV372" s="305"/>
      <c r="BW372" s="305"/>
      <c r="BX372" s="305"/>
      <c r="BY372" s="305"/>
      <c r="BZ372" s="305"/>
      <c r="CA372" s="305"/>
      <c r="CB372" s="305"/>
      <c r="CC372" s="305"/>
      <c r="CD372" s="305"/>
      <c r="CE372" s="305"/>
      <c r="CF372" s="305"/>
      <c r="CG372" s="305"/>
      <c r="CH372" s="305"/>
      <c r="CI372" s="305"/>
      <c r="CJ372" s="305"/>
    </row>
    <row r="373" spans="2:88" s="116" customFormat="1" ht="27.75">
      <c r="B373" s="117" t="s">
        <v>444</v>
      </c>
      <c r="C373" s="114" t="s">
        <v>445</v>
      </c>
      <c r="D373" s="115" t="s">
        <v>446</v>
      </c>
      <c r="E373" s="114"/>
      <c r="F373" s="114"/>
      <c r="G373" s="114"/>
      <c r="H373" s="114"/>
      <c r="I373" s="114"/>
      <c r="J373" s="114"/>
      <c r="K373" s="114"/>
      <c r="L373" s="114"/>
      <c r="M373" s="114"/>
      <c r="N373" s="114">
        <v>7</v>
      </c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>
        <v>13</v>
      </c>
      <c r="AE373" s="114"/>
      <c r="AF373" s="114"/>
      <c r="AG373" s="114">
        <v>1</v>
      </c>
      <c r="AH373" s="114"/>
      <c r="AI373" s="306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5"/>
      <c r="BR373" s="305"/>
      <c r="BS373" s="305"/>
      <c r="BT373" s="305"/>
      <c r="BU373" s="305"/>
    </row>
    <row r="374" spans="2:88" s="116" customFormat="1" ht="27.75">
      <c r="B374" s="117"/>
      <c r="C374" s="114" t="s">
        <v>39</v>
      </c>
      <c r="D374" s="115">
        <v>45</v>
      </c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  <c r="AC374" s="115"/>
      <c r="AD374" s="115"/>
      <c r="AE374" s="115"/>
      <c r="AF374" s="115"/>
      <c r="AG374" s="115"/>
      <c r="AH374" s="115"/>
      <c r="AI374" s="11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5"/>
      <c r="BR374" s="305"/>
      <c r="BS374" s="305"/>
      <c r="BT374" s="305"/>
      <c r="BU374" s="305"/>
      <c r="BV374" s="305"/>
      <c r="BW374" s="305"/>
      <c r="BX374" s="305"/>
      <c r="BY374" s="305"/>
      <c r="BZ374" s="305"/>
      <c r="CA374" s="305"/>
      <c r="CB374" s="305"/>
      <c r="CC374" s="305"/>
      <c r="CD374" s="305"/>
      <c r="CE374" s="305"/>
      <c r="CF374" s="305"/>
      <c r="CG374" s="305"/>
      <c r="CH374" s="305"/>
      <c r="CI374" s="305"/>
      <c r="CJ374" s="305"/>
    </row>
    <row r="375" spans="2:88" s="116" customFormat="1" ht="27.75">
      <c r="B375" s="117"/>
      <c r="C375" s="114" t="s">
        <v>31</v>
      </c>
      <c r="D375" s="115">
        <v>60</v>
      </c>
      <c r="E375" s="114">
        <v>60</v>
      </c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  <c r="AC375" s="115"/>
      <c r="AD375" s="115"/>
      <c r="AE375" s="115"/>
      <c r="AF375" s="115"/>
      <c r="AG375" s="115"/>
      <c r="AH375" s="115"/>
      <c r="AI375" s="11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5"/>
      <c r="BR375" s="305"/>
      <c r="BS375" s="305"/>
      <c r="BT375" s="305"/>
      <c r="BU375" s="305"/>
      <c r="BV375" s="305"/>
      <c r="BW375" s="305"/>
      <c r="BX375" s="305"/>
      <c r="BY375" s="305"/>
      <c r="BZ375" s="305"/>
      <c r="CA375" s="305"/>
      <c r="CB375" s="305"/>
      <c r="CC375" s="305"/>
      <c r="CD375" s="305"/>
      <c r="CE375" s="305"/>
      <c r="CF375" s="305"/>
      <c r="CG375" s="305"/>
      <c r="CH375" s="305"/>
      <c r="CI375" s="305"/>
      <c r="CJ375" s="305"/>
    </row>
    <row r="376" spans="2:88" s="116" customFormat="1" ht="27.75">
      <c r="B376" s="117"/>
      <c r="C376" s="118"/>
      <c r="D376" s="115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</row>
    <row r="377" spans="2:88" s="116" customFormat="1" ht="27.75">
      <c r="B377" s="117"/>
      <c r="C377" s="114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115"/>
      <c r="AE377" s="115"/>
      <c r="AF377" s="115"/>
      <c r="AG377" s="115"/>
      <c r="AH377" s="115"/>
      <c r="AI377" s="11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5"/>
      <c r="BR377" s="305"/>
      <c r="BS377" s="305"/>
      <c r="BT377" s="305"/>
      <c r="BU377" s="305"/>
      <c r="BV377" s="305"/>
      <c r="BW377" s="305"/>
      <c r="BX377" s="305"/>
      <c r="BY377" s="305"/>
      <c r="BZ377" s="305"/>
      <c r="CA377" s="305"/>
      <c r="CB377" s="305"/>
      <c r="CC377" s="305"/>
      <c r="CD377" s="305"/>
      <c r="CE377" s="305"/>
      <c r="CF377" s="305"/>
      <c r="CG377" s="305"/>
      <c r="CH377" s="305"/>
      <c r="CI377" s="305"/>
      <c r="CJ377" s="305"/>
    </row>
    <row r="378" spans="2:88" s="116" customFormat="1" ht="27.75">
      <c r="B378" s="117" t="s">
        <v>234</v>
      </c>
      <c r="C378" s="114" t="s">
        <v>48</v>
      </c>
      <c r="D378" s="115">
        <v>200</v>
      </c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>
        <v>200</v>
      </c>
      <c r="V378" s="115"/>
      <c r="W378" s="115"/>
      <c r="X378" s="115"/>
      <c r="Y378" s="115"/>
      <c r="Z378" s="115"/>
      <c r="AA378" s="115"/>
      <c r="AB378" s="115"/>
      <c r="AC378" s="115"/>
      <c r="AD378" s="115"/>
      <c r="AE378" s="115"/>
      <c r="AF378" s="115"/>
      <c r="AG378" s="115"/>
      <c r="AH378" s="115"/>
      <c r="AI378" s="11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5"/>
      <c r="BR378" s="305"/>
      <c r="BS378" s="305"/>
      <c r="BT378" s="305"/>
      <c r="BU378" s="305"/>
      <c r="BV378" s="305"/>
      <c r="BW378" s="305"/>
      <c r="BX378" s="305"/>
      <c r="BY378" s="305"/>
      <c r="BZ378" s="305"/>
      <c r="CA378" s="305"/>
      <c r="CB378" s="305"/>
      <c r="CC378" s="305"/>
      <c r="CD378" s="305"/>
      <c r="CE378" s="305"/>
      <c r="CF378" s="305"/>
      <c r="CG378" s="305"/>
      <c r="CH378" s="305"/>
      <c r="CI378" s="305"/>
      <c r="CJ378" s="305"/>
    </row>
    <row r="379" spans="2:88" s="116" customFormat="1" ht="27.75">
      <c r="B379" s="117"/>
      <c r="C379" s="114" t="s">
        <v>31</v>
      </c>
      <c r="D379" s="115">
        <v>40</v>
      </c>
      <c r="E379" s="114">
        <v>40</v>
      </c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5"/>
      <c r="BR379" s="305"/>
      <c r="BS379" s="305"/>
      <c r="BT379" s="305"/>
      <c r="BU379" s="305"/>
      <c r="BV379" s="305"/>
      <c r="BW379" s="305"/>
      <c r="BX379" s="305"/>
      <c r="BY379" s="305"/>
      <c r="BZ379" s="305"/>
      <c r="CA379" s="305"/>
      <c r="CB379" s="305"/>
      <c r="CC379" s="305"/>
      <c r="CD379" s="305"/>
      <c r="CE379" s="305"/>
      <c r="CF379" s="305"/>
      <c r="CG379" s="305"/>
      <c r="CH379" s="305"/>
      <c r="CI379" s="305"/>
      <c r="CJ379" s="305"/>
    </row>
    <row r="380" spans="2:88" s="116" customFormat="1" ht="27.75">
      <c r="B380" s="119"/>
      <c r="C380" s="114" t="s">
        <v>35</v>
      </c>
      <c r="D380" s="115">
        <v>15</v>
      </c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5"/>
      <c r="BR380" s="305"/>
      <c r="BS380" s="305"/>
      <c r="BT380" s="305"/>
      <c r="BU380" s="305"/>
      <c r="BV380" s="305"/>
      <c r="BW380" s="305"/>
      <c r="BX380" s="305"/>
      <c r="BY380" s="305"/>
      <c r="BZ380" s="305"/>
      <c r="CA380" s="305"/>
      <c r="CB380" s="305"/>
      <c r="CC380" s="305"/>
      <c r="CD380" s="305"/>
      <c r="CE380" s="305"/>
      <c r="CF380" s="305"/>
      <c r="CG380" s="305"/>
      <c r="CH380" s="305"/>
      <c r="CI380" s="305"/>
      <c r="CJ380" s="305"/>
    </row>
    <row r="381" spans="2:88" ht="26.25">
      <c r="B381" s="110"/>
      <c r="C381" s="120" t="s">
        <v>138</v>
      </c>
      <c r="D381" s="121">
        <f>D368+D374</f>
        <v>135</v>
      </c>
      <c r="E381" s="121">
        <f t="shared" ref="E381:AI381" si="11">SUM(E353:E380)</f>
        <v>187.17</v>
      </c>
      <c r="F381" s="121">
        <f t="shared" si="11"/>
        <v>2.4</v>
      </c>
      <c r="G381" s="121">
        <f t="shared" si="11"/>
        <v>0</v>
      </c>
      <c r="H381" s="121">
        <f t="shared" si="11"/>
        <v>0</v>
      </c>
      <c r="I381" s="121">
        <f t="shared" si="11"/>
        <v>47.3</v>
      </c>
      <c r="J381" s="121">
        <f t="shared" si="11"/>
        <v>28</v>
      </c>
      <c r="K381" s="121">
        <f t="shared" si="11"/>
        <v>303.5</v>
      </c>
      <c r="L381" s="121">
        <f t="shared" si="11"/>
        <v>395.99</v>
      </c>
      <c r="M381" s="121">
        <f t="shared" si="11"/>
        <v>4.8</v>
      </c>
      <c r="N381" s="121">
        <f t="shared" si="11"/>
        <v>147</v>
      </c>
      <c r="O381" s="121">
        <f t="shared" si="11"/>
        <v>0</v>
      </c>
      <c r="P381" s="121">
        <f t="shared" si="11"/>
        <v>200</v>
      </c>
      <c r="Q381" s="121">
        <f t="shared" si="11"/>
        <v>143.09</v>
      </c>
      <c r="R381" s="121">
        <f t="shared" si="11"/>
        <v>0</v>
      </c>
      <c r="S381" s="121">
        <f t="shared" si="11"/>
        <v>0</v>
      </c>
      <c r="T381" s="121">
        <f t="shared" si="11"/>
        <v>0</v>
      </c>
      <c r="U381" s="121">
        <f t="shared" si="11"/>
        <v>383.40999999999997</v>
      </c>
      <c r="V381" s="121">
        <f t="shared" si="11"/>
        <v>29</v>
      </c>
      <c r="W381" s="121">
        <f t="shared" si="11"/>
        <v>0</v>
      </c>
      <c r="X381" s="121">
        <f t="shared" si="11"/>
        <v>6.84</v>
      </c>
      <c r="Y381" s="121">
        <f t="shared" si="11"/>
        <v>0</v>
      </c>
      <c r="Z381" s="121">
        <f t="shared" si="11"/>
        <v>130.01</v>
      </c>
      <c r="AA381" s="121">
        <f t="shared" si="11"/>
        <v>0</v>
      </c>
      <c r="AB381" s="121">
        <f t="shared" si="11"/>
        <v>0</v>
      </c>
      <c r="AC381" s="121">
        <f t="shared" si="11"/>
        <v>29.77</v>
      </c>
      <c r="AD381" s="121">
        <f t="shared" si="11"/>
        <v>57</v>
      </c>
      <c r="AE381" s="121">
        <f t="shared" si="11"/>
        <v>35</v>
      </c>
      <c r="AF381" s="121">
        <f t="shared" si="11"/>
        <v>0</v>
      </c>
      <c r="AG381" s="121">
        <f t="shared" si="11"/>
        <v>1</v>
      </c>
      <c r="AH381" s="121">
        <f t="shared" si="11"/>
        <v>8</v>
      </c>
      <c r="AI381" s="121">
        <f t="shared" si="11"/>
        <v>0</v>
      </c>
    </row>
    <row r="382" spans="2:88" ht="26.25">
      <c r="B382" s="105"/>
      <c r="C382" s="105"/>
      <c r="D382" s="105"/>
      <c r="E382" s="105"/>
      <c r="F382" s="105" t="s">
        <v>288</v>
      </c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</row>
    <row r="383" spans="2:88" ht="26.25">
      <c r="B383" s="110" t="s">
        <v>73</v>
      </c>
      <c r="C383" s="110" t="s">
        <v>74</v>
      </c>
      <c r="D383" s="110" t="s">
        <v>75</v>
      </c>
      <c r="E383" s="110"/>
      <c r="F383" s="110"/>
      <c r="G383" s="110" t="s">
        <v>76</v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  <c r="AA383" s="110"/>
      <c r="AB383" s="110"/>
      <c r="AC383" s="110"/>
      <c r="AD383" s="110"/>
      <c r="AE383" s="110"/>
      <c r="AF383" s="110"/>
      <c r="AG383" s="110"/>
      <c r="AH383" s="110"/>
      <c r="AI383" s="110"/>
    </row>
    <row r="384" spans="2:88" ht="26.25">
      <c r="B384" s="111" t="s">
        <v>77</v>
      </c>
      <c r="C384" s="112" t="s">
        <v>78</v>
      </c>
      <c r="D384" s="110" t="s">
        <v>79</v>
      </c>
      <c r="E384" s="110" t="s">
        <v>80</v>
      </c>
      <c r="F384" s="110" t="s">
        <v>81</v>
      </c>
      <c r="G384" s="110" t="s">
        <v>82</v>
      </c>
      <c r="H384" s="110" t="s">
        <v>83</v>
      </c>
      <c r="I384" s="110" t="s">
        <v>84</v>
      </c>
      <c r="J384" s="110" t="s">
        <v>85</v>
      </c>
      <c r="K384" s="110" t="s">
        <v>86</v>
      </c>
      <c r="L384" s="110" t="s">
        <v>87</v>
      </c>
      <c r="M384" s="110" t="s">
        <v>88</v>
      </c>
      <c r="N384" s="110" t="s">
        <v>41</v>
      </c>
      <c r="O384" s="110" t="s">
        <v>89</v>
      </c>
      <c r="P384" s="110" t="s">
        <v>90</v>
      </c>
      <c r="Q384" s="110" t="s">
        <v>91</v>
      </c>
      <c r="R384" s="110" t="s">
        <v>92</v>
      </c>
      <c r="S384" s="110" t="s">
        <v>93</v>
      </c>
      <c r="T384" s="110" t="s">
        <v>94</v>
      </c>
      <c r="U384" s="110" t="s">
        <v>95</v>
      </c>
      <c r="V384" s="110" t="s">
        <v>96</v>
      </c>
      <c r="W384" s="110" t="s">
        <v>97</v>
      </c>
      <c r="X384" s="110" t="s">
        <v>98</v>
      </c>
      <c r="Y384" s="110" t="s">
        <v>99</v>
      </c>
      <c r="Z384" s="110" t="s">
        <v>100</v>
      </c>
      <c r="AA384" s="110" t="s">
        <v>101</v>
      </c>
      <c r="AB384" s="110" t="s">
        <v>102</v>
      </c>
      <c r="AC384" s="110" t="s">
        <v>103</v>
      </c>
      <c r="AD384" s="110" t="s">
        <v>104</v>
      </c>
      <c r="AE384" s="110" t="s">
        <v>136</v>
      </c>
      <c r="AF384" s="110" t="s">
        <v>105</v>
      </c>
      <c r="AG384" s="110" t="s">
        <v>106</v>
      </c>
      <c r="AH384" s="110" t="s">
        <v>107</v>
      </c>
      <c r="AI384" s="110" t="s">
        <v>108</v>
      </c>
    </row>
    <row r="385" spans="2:88" s="116" customFormat="1" ht="27.75">
      <c r="B385" s="117" t="s">
        <v>287</v>
      </c>
      <c r="C385" s="114" t="s">
        <v>67</v>
      </c>
      <c r="D385" s="115" t="s">
        <v>59</v>
      </c>
      <c r="E385" s="114"/>
      <c r="F385" s="114">
        <v>22</v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>
        <v>156</v>
      </c>
      <c r="X385" s="114"/>
      <c r="Y385" s="114"/>
      <c r="Z385" s="114">
        <v>11.4</v>
      </c>
      <c r="AA385" s="114"/>
      <c r="AB385" s="114"/>
      <c r="AC385" s="114"/>
      <c r="AD385" s="114">
        <v>31.4</v>
      </c>
      <c r="AE385" s="114"/>
      <c r="AF385" s="114"/>
      <c r="AG385" s="114"/>
      <c r="AH385" s="114"/>
      <c r="AI385" s="114"/>
      <c r="AK385" s="305"/>
      <c r="AL385" s="305"/>
      <c r="AM385" s="305"/>
      <c r="AN385" s="305"/>
      <c r="AO385" s="305"/>
      <c r="AP385" s="305"/>
      <c r="AQ385" s="305"/>
      <c r="AR385" s="305"/>
      <c r="AS385" s="305"/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305"/>
      <c r="BF385" s="305"/>
      <c r="BG385" s="305"/>
      <c r="BH385" s="305"/>
      <c r="BI385" s="305"/>
      <c r="BJ385" s="305"/>
      <c r="BK385" s="305"/>
      <c r="BL385" s="305"/>
      <c r="BM385" s="305"/>
      <c r="BN385" s="305"/>
      <c r="BO385" s="305"/>
      <c r="BP385" s="305"/>
      <c r="BQ385" s="305"/>
      <c r="BR385" s="305"/>
      <c r="BS385" s="305"/>
      <c r="BT385" s="305"/>
      <c r="BU385" s="305"/>
      <c r="BV385" s="305"/>
      <c r="BW385" s="305"/>
      <c r="BX385" s="305"/>
      <c r="BY385" s="305"/>
      <c r="BZ385" s="305"/>
      <c r="CA385" s="305"/>
      <c r="CB385" s="305"/>
      <c r="CC385" s="305"/>
      <c r="CD385" s="305"/>
      <c r="CE385" s="305"/>
      <c r="CF385" s="305"/>
      <c r="CG385" s="305"/>
      <c r="CH385" s="305"/>
      <c r="CI385" s="305"/>
      <c r="CJ385" s="305"/>
    </row>
    <row r="386" spans="2:88" s="116" customFormat="1" ht="27.75">
      <c r="B386" s="117" t="s">
        <v>388</v>
      </c>
      <c r="C386" s="114" t="s">
        <v>439</v>
      </c>
      <c r="D386" s="115">
        <v>200</v>
      </c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>
        <v>150</v>
      </c>
      <c r="V386" s="114"/>
      <c r="W386" s="114"/>
      <c r="X386" s="114"/>
      <c r="Y386" s="114"/>
      <c r="Z386" s="114"/>
      <c r="AA386" s="114"/>
      <c r="AB386" s="114"/>
      <c r="AC386" s="114"/>
      <c r="AD386" s="114">
        <v>13</v>
      </c>
      <c r="AE386" s="114"/>
      <c r="AF386" s="114"/>
      <c r="AG386" s="114"/>
      <c r="AH386" s="114"/>
      <c r="AI386" s="114">
        <v>4</v>
      </c>
      <c r="AK386" s="305"/>
      <c r="AL386" s="305"/>
      <c r="AM386" s="305"/>
      <c r="AN386" s="305"/>
      <c r="AO386" s="305"/>
      <c r="AP386" s="305"/>
      <c r="AQ386" s="305"/>
      <c r="AR386" s="305"/>
      <c r="AS386" s="305"/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305"/>
      <c r="BF386" s="305"/>
      <c r="BG386" s="305"/>
      <c r="BH386" s="305"/>
      <c r="BI386" s="305"/>
      <c r="BJ386" s="305"/>
      <c r="BK386" s="305"/>
      <c r="BL386" s="305"/>
      <c r="BM386" s="305"/>
      <c r="BN386" s="305"/>
      <c r="BO386" s="305"/>
      <c r="BP386" s="305"/>
      <c r="BQ386" s="305"/>
      <c r="BR386" s="305"/>
      <c r="BS386" s="305"/>
      <c r="BT386" s="305"/>
      <c r="BU386" s="305"/>
      <c r="BV386" s="305"/>
      <c r="BW386" s="305"/>
      <c r="BX386" s="305"/>
      <c r="BY386" s="305"/>
      <c r="BZ386" s="305"/>
      <c r="CA386" s="305"/>
      <c r="CB386" s="305"/>
      <c r="CC386" s="305"/>
      <c r="CD386" s="305"/>
      <c r="CE386" s="305"/>
      <c r="CF386" s="305"/>
      <c r="CG386" s="305"/>
      <c r="CH386" s="305"/>
      <c r="CI386" s="305"/>
      <c r="CJ386" s="305"/>
    </row>
    <row r="387" spans="2:88" s="116" customFormat="1" ht="27.75">
      <c r="B387" s="117"/>
      <c r="C387" s="114" t="s">
        <v>31</v>
      </c>
      <c r="D387" s="115">
        <v>40</v>
      </c>
      <c r="E387" s="114">
        <v>40</v>
      </c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K387" s="305"/>
      <c r="AL387" s="305"/>
      <c r="AM387" s="305"/>
      <c r="AN387" s="305"/>
      <c r="AO387" s="305"/>
      <c r="AP387" s="305"/>
      <c r="AQ387" s="305"/>
      <c r="AR387" s="305"/>
      <c r="AS387" s="305"/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305"/>
      <c r="BF387" s="305"/>
      <c r="BG387" s="305"/>
      <c r="BH387" s="305"/>
      <c r="BI387" s="305"/>
      <c r="BJ387" s="305"/>
      <c r="BK387" s="305"/>
      <c r="BL387" s="305"/>
      <c r="BM387" s="305"/>
      <c r="BN387" s="305"/>
      <c r="BO387" s="305"/>
      <c r="BP387" s="305"/>
      <c r="BQ387" s="305"/>
      <c r="BR387" s="305"/>
      <c r="BS387" s="305"/>
      <c r="BT387" s="305"/>
      <c r="BU387" s="305"/>
      <c r="BV387" s="305"/>
      <c r="BW387" s="305"/>
      <c r="BX387" s="305"/>
      <c r="BY387" s="305"/>
      <c r="BZ387" s="305"/>
      <c r="CA387" s="305"/>
      <c r="CB387" s="305"/>
      <c r="CC387" s="305"/>
      <c r="CD387" s="305"/>
      <c r="CE387" s="305"/>
      <c r="CF387" s="305"/>
      <c r="CG387" s="305"/>
      <c r="CH387" s="305"/>
      <c r="CI387" s="305"/>
      <c r="CJ387" s="305"/>
    </row>
    <row r="388" spans="2:88" s="116" customFormat="1" ht="27.75">
      <c r="B388" s="117" t="s">
        <v>246</v>
      </c>
      <c r="C388" s="114" t="s">
        <v>137</v>
      </c>
      <c r="D388" s="115">
        <v>5</v>
      </c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>
        <v>5</v>
      </c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K388" s="305"/>
      <c r="AL388" s="305"/>
      <c r="AM388" s="305"/>
      <c r="AN388" s="305"/>
      <c r="AO388" s="305"/>
      <c r="AP388" s="305"/>
      <c r="AQ388" s="305"/>
      <c r="AR388" s="305"/>
      <c r="AS388" s="305"/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305"/>
      <c r="BF388" s="305"/>
      <c r="BG388" s="305"/>
      <c r="BH388" s="305"/>
      <c r="BI388" s="305"/>
      <c r="BJ388" s="305"/>
      <c r="BK388" s="305"/>
      <c r="BL388" s="305"/>
      <c r="BM388" s="305"/>
      <c r="BN388" s="305"/>
      <c r="BO388" s="305"/>
      <c r="BP388" s="305"/>
      <c r="BQ388" s="305"/>
      <c r="BR388" s="305"/>
      <c r="BS388" s="305"/>
      <c r="BT388" s="305"/>
      <c r="BU388" s="305"/>
      <c r="BV388" s="305"/>
      <c r="BW388" s="305"/>
      <c r="BX388" s="305"/>
      <c r="BY388" s="305"/>
      <c r="BZ388" s="305"/>
      <c r="CA388" s="305"/>
      <c r="CB388" s="305"/>
      <c r="CC388" s="305"/>
      <c r="CD388" s="305"/>
      <c r="CE388" s="305"/>
      <c r="CF388" s="305"/>
      <c r="CG388" s="305"/>
      <c r="CH388" s="305"/>
      <c r="CI388" s="305"/>
      <c r="CJ388" s="305"/>
    </row>
    <row r="389" spans="2:88" s="116" customFormat="1" ht="27.75">
      <c r="B389" s="117"/>
      <c r="C389" s="114"/>
      <c r="D389" s="115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K389" s="305"/>
      <c r="AL389" s="305"/>
      <c r="AM389" s="305"/>
      <c r="AN389" s="305"/>
      <c r="AO389" s="305"/>
      <c r="AP389" s="305"/>
      <c r="AQ389" s="305"/>
      <c r="AR389" s="305"/>
      <c r="AS389" s="305"/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305"/>
      <c r="BF389" s="305"/>
      <c r="BG389" s="305"/>
      <c r="BH389" s="305"/>
      <c r="BI389" s="305"/>
      <c r="BJ389" s="305"/>
      <c r="BK389" s="305"/>
      <c r="BL389" s="305"/>
      <c r="BM389" s="305"/>
      <c r="BN389" s="305"/>
      <c r="BO389" s="305"/>
      <c r="BP389" s="305"/>
      <c r="BQ389" s="305"/>
      <c r="BR389" s="305"/>
      <c r="BS389" s="305"/>
      <c r="BT389" s="305"/>
      <c r="BU389" s="305"/>
      <c r="BV389" s="305"/>
      <c r="BW389" s="305"/>
      <c r="BX389" s="305"/>
      <c r="BY389" s="305"/>
      <c r="BZ389" s="305"/>
      <c r="CA389" s="305"/>
      <c r="CB389" s="305"/>
      <c r="CC389" s="305"/>
      <c r="CD389" s="305"/>
      <c r="CE389" s="305"/>
      <c r="CF389" s="305"/>
      <c r="CG389" s="305"/>
      <c r="CH389" s="305"/>
      <c r="CI389" s="305"/>
      <c r="CJ389" s="305"/>
    </row>
    <row r="390" spans="2:88" s="116" customFormat="1" ht="27.75">
      <c r="B390" s="117" t="s">
        <v>234</v>
      </c>
      <c r="C390" s="114" t="s">
        <v>53</v>
      </c>
      <c r="D390" s="115">
        <v>200</v>
      </c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>
        <v>200</v>
      </c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K390" s="305"/>
      <c r="AL390" s="305"/>
      <c r="AM390" s="305"/>
      <c r="AN390" s="305"/>
      <c r="AO390" s="305"/>
      <c r="AP390" s="305"/>
      <c r="AQ390" s="305"/>
      <c r="AR390" s="305"/>
      <c r="AS390" s="305"/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305"/>
      <c r="BF390" s="305"/>
      <c r="BG390" s="305"/>
      <c r="BH390" s="305"/>
      <c r="BI390" s="305"/>
      <c r="BJ390" s="305"/>
      <c r="BK390" s="305"/>
      <c r="BL390" s="305"/>
      <c r="BM390" s="305"/>
      <c r="BN390" s="305"/>
      <c r="BO390" s="305"/>
      <c r="BP390" s="305"/>
      <c r="BQ390" s="305"/>
      <c r="BR390" s="305"/>
      <c r="BS390" s="305"/>
      <c r="BT390" s="305"/>
      <c r="BU390" s="305"/>
      <c r="BV390" s="305"/>
      <c r="BW390" s="305"/>
      <c r="BX390" s="305"/>
      <c r="BY390" s="305"/>
      <c r="BZ390" s="305"/>
      <c r="CA390" s="305"/>
      <c r="CB390" s="305"/>
      <c r="CC390" s="305"/>
      <c r="CD390" s="305"/>
      <c r="CE390" s="305"/>
      <c r="CF390" s="305"/>
      <c r="CG390" s="305"/>
      <c r="CH390" s="305"/>
      <c r="CI390" s="305"/>
      <c r="CJ390" s="305"/>
    </row>
    <row r="391" spans="2:88" s="116" customFormat="1" ht="27.75">
      <c r="B391" s="117" t="s">
        <v>388</v>
      </c>
      <c r="C391" s="114" t="s">
        <v>431</v>
      </c>
      <c r="D391" s="115">
        <v>150</v>
      </c>
      <c r="E391" s="114">
        <v>3.8</v>
      </c>
      <c r="F391" s="114">
        <v>33</v>
      </c>
      <c r="G391" s="114"/>
      <c r="H391" s="114"/>
      <c r="I391" s="114"/>
      <c r="J391" s="114"/>
      <c r="K391" s="114"/>
      <c r="L391" s="114"/>
      <c r="M391" s="114"/>
      <c r="N391" s="114">
        <v>75</v>
      </c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>
        <v>39</v>
      </c>
      <c r="AA391" s="114"/>
      <c r="AB391" s="114"/>
      <c r="AC391" s="114">
        <v>3.8</v>
      </c>
      <c r="AD391" s="114">
        <v>40.200000000000003</v>
      </c>
      <c r="AE391" s="114"/>
      <c r="AF391" s="114"/>
      <c r="AG391" s="114"/>
      <c r="AH391" s="114"/>
      <c r="AI391" s="114"/>
    </row>
    <row r="392" spans="2:88" s="116" customFormat="1" ht="27.75">
      <c r="B392" s="117"/>
      <c r="C392" s="114"/>
      <c r="D392" s="115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K392" s="305"/>
      <c r="AL392" s="305"/>
      <c r="AM392" s="305"/>
      <c r="AN392" s="305"/>
      <c r="AO392" s="305"/>
      <c r="AP392" s="305"/>
      <c r="AQ392" s="305"/>
      <c r="AR392" s="305"/>
      <c r="AS392" s="305"/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305"/>
      <c r="BF392" s="305"/>
      <c r="BG392" s="305"/>
      <c r="BH392" s="305"/>
      <c r="BI392" s="305"/>
      <c r="BJ392" s="305"/>
      <c r="BK392" s="305"/>
      <c r="BL392" s="305"/>
      <c r="BM392" s="305"/>
      <c r="BN392" s="305"/>
      <c r="BO392" s="305"/>
      <c r="BP392" s="305"/>
      <c r="BQ392" s="305"/>
      <c r="BR392" s="305"/>
      <c r="BS392" s="305"/>
      <c r="BT392" s="305"/>
      <c r="BU392" s="305"/>
      <c r="BV392" s="305"/>
      <c r="BW392" s="305"/>
      <c r="BX392" s="305"/>
      <c r="BY392" s="305"/>
      <c r="BZ392" s="305"/>
      <c r="CA392" s="305"/>
      <c r="CB392" s="305"/>
      <c r="CC392" s="305"/>
      <c r="CD392" s="305"/>
      <c r="CE392" s="305"/>
      <c r="CF392" s="305"/>
      <c r="CG392" s="305"/>
      <c r="CH392" s="305"/>
      <c r="CI392" s="305"/>
      <c r="CJ392" s="305"/>
    </row>
    <row r="393" spans="2:88" s="116" customFormat="1" ht="27.75">
      <c r="B393" s="117"/>
      <c r="C393" s="114" t="s">
        <v>464</v>
      </c>
      <c r="D393" s="115">
        <v>50</v>
      </c>
      <c r="E393" s="114"/>
      <c r="F393" s="114"/>
      <c r="G393" s="114"/>
      <c r="H393" s="114"/>
      <c r="I393" s="114"/>
      <c r="J393" s="114"/>
      <c r="K393" s="114"/>
      <c r="L393" s="114">
        <v>50</v>
      </c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K393" s="305"/>
      <c r="AL393" s="305"/>
      <c r="AM393" s="305"/>
      <c r="AN393" s="305"/>
      <c r="AO393" s="305"/>
      <c r="AP393" s="305"/>
      <c r="AQ393" s="305"/>
      <c r="AR393" s="305"/>
      <c r="AS393" s="305"/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305"/>
      <c r="BF393" s="305"/>
      <c r="BG393" s="305"/>
      <c r="BH393" s="305"/>
      <c r="BI393" s="305"/>
      <c r="BJ393" s="305"/>
      <c r="BK393" s="305"/>
      <c r="BL393" s="305"/>
      <c r="BM393" s="305"/>
      <c r="BN393" s="305"/>
      <c r="BO393" s="305"/>
      <c r="BP393" s="305"/>
      <c r="BQ393" s="305"/>
      <c r="BR393" s="305"/>
      <c r="BS393" s="305"/>
      <c r="BT393" s="305"/>
      <c r="BU393" s="305"/>
      <c r="BV393" s="305"/>
      <c r="BW393" s="305"/>
      <c r="BX393" s="305"/>
      <c r="BY393" s="305"/>
      <c r="BZ393" s="305"/>
      <c r="CA393" s="305"/>
      <c r="CB393" s="305"/>
      <c r="CC393" s="305"/>
      <c r="CD393" s="305"/>
      <c r="CE393" s="305"/>
      <c r="CF393" s="305"/>
      <c r="CG393" s="305"/>
      <c r="CH393" s="305"/>
      <c r="CI393" s="305"/>
      <c r="CJ393" s="305"/>
    </row>
    <row r="394" spans="2:88" s="116" customFormat="1" ht="27.75">
      <c r="B394" s="117" t="s">
        <v>248</v>
      </c>
      <c r="C394" s="114" t="s">
        <v>502</v>
      </c>
      <c r="D394" s="115">
        <v>350</v>
      </c>
      <c r="E394" s="114"/>
      <c r="F394" s="114"/>
      <c r="G394" s="114"/>
      <c r="H394" s="114"/>
      <c r="I394" s="114"/>
      <c r="J394" s="114"/>
      <c r="K394" s="114">
        <v>28</v>
      </c>
      <c r="L394" s="114">
        <v>115.5</v>
      </c>
      <c r="M394" s="114">
        <v>4.2</v>
      </c>
      <c r="N394" s="114"/>
      <c r="O394" s="114"/>
      <c r="P394" s="114"/>
      <c r="Q394" s="114"/>
      <c r="R394" s="114"/>
      <c r="S394" s="114"/>
      <c r="T394" s="114"/>
      <c r="U394" s="114"/>
      <c r="V394" s="114">
        <v>7</v>
      </c>
      <c r="W394" s="114"/>
      <c r="X394" s="114"/>
      <c r="Y394" s="114"/>
      <c r="Z394" s="114"/>
      <c r="AA394" s="114"/>
      <c r="AB394" s="114"/>
      <c r="AC394" s="114"/>
      <c r="AD394" s="114">
        <v>3.5</v>
      </c>
      <c r="AE394" s="114"/>
      <c r="AF394" s="114"/>
      <c r="AG394" s="114"/>
      <c r="AH394" s="114"/>
      <c r="AI394" s="114"/>
      <c r="AK394" s="305"/>
      <c r="AL394" s="305"/>
      <c r="AM394" s="305"/>
      <c r="AN394" s="305"/>
      <c r="AO394" s="305"/>
      <c r="AP394" s="305"/>
      <c r="AQ394" s="305"/>
      <c r="AR394" s="305"/>
      <c r="AS394" s="305"/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305"/>
      <c r="BF394" s="305"/>
      <c r="BG394" s="305"/>
      <c r="BH394" s="305"/>
      <c r="BI394" s="305"/>
      <c r="BJ394" s="305"/>
      <c r="BK394" s="305"/>
      <c r="BL394" s="305"/>
      <c r="BM394" s="305"/>
      <c r="BN394" s="305"/>
      <c r="BO394" s="305"/>
      <c r="BP394" s="305"/>
      <c r="BQ394" s="305"/>
      <c r="BR394" s="305"/>
      <c r="BS394" s="305"/>
      <c r="BT394" s="305"/>
      <c r="BU394" s="305"/>
      <c r="BV394" s="305"/>
      <c r="BW394" s="305"/>
      <c r="BX394" s="305"/>
      <c r="BY394" s="305"/>
      <c r="BZ394" s="305"/>
      <c r="CA394" s="305"/>
      <c r="CB394" s="305"/>
      <c r="CC394" s="305"/>
      <c r="CD394" s="305"/>
      <c r="CE394" s="305"/>
      <c r="CF394" s="305"/>
      <c r="CG394" s="305"/>
      <c r="CH394" s="305"/>
      <c r="CI394" s="305"/>
      <c r="CJ394" s="305"/>
    </row>
    <row r="395" spans="2:88" s="116" customFormat="1" ht="27.75">
      <c r="B395" s="117"/>
      <c r="C395" s="118" t="s">
        <v>249</v>
      </c>
      <c r="D395" s="115">
        <v>7</v>
      </c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>
        <v>7</v>
      </c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K395" s="305"/>
      <c r="AL395" s="305"/>
      <c r="AM395" s="305"/>
      <c r="AN395" s="305"/>
      <c r="AO395" s="305"/>
      <c r="AP395" s="305"/>
      <c r="AQ395" s="305"/>
      <c r="AR395" s="305"/>
      <c r="AS395" s="305"/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305"/>
      <c r="BF395" s="305"/>
      <c r="BG395" s="305"/>
      <c r="BH395" s="305"/>
      <c r="BI395" s="305"/>
      <c r="BJ395" s="305"/>
      <c r="BK395" s="305"/>
      <c r="BL395" s="305"/>
      <c r="BM395" s="305"/>
      <c r="BN395" s="305"/>
      <c r="BO395" s="305"/>
      <c r="BP395" s="305"/>
      <c r="BQ395" s="305"/>
      <c r="BR395" s="305"/>
      <c r="BS395" s="305"/>
      <c r="BT395" s="305"/>
      <c r="BU395" s="305"/>
      <c r="BV395" s="305"/>
      <c r="BW395" s="305"/>
      <c r="BX395" s="305"/>
      <c r="BY395" s="305"/>
      <c r="BZ395" s="305"/>
      <c r="CA395" s="305"/>
      <c r="CB395" s="305"/>
      <c r="CC395" s="305"/>
      <c r="CD395" s="305"/>
      <c r="CE395" s="305"/>
      <c r="CF395" s="305"/>
      <c r="CG395" s="305"/>
      <c r="CH395" s="305"/>
      <c r="CI395" s="305"/>
      <c r="CJ395" s="305"/>
    </row>
    <row r="396" spans="2:88" s="116" customFormat="1" ht="27.75">
      <c r="B396" s="117" t="s">
        <v>417</v>
      </c>
      <c r="C396" s="118" t="s">
        <v>511</v>
      </c>
      <c r="D396" s="115" t="s">
        <v>510</v>
      </c>
      <c r="E396" s="114"/>
      <c r="F396" s="114">
        <v>4.9000000000000004</v>
      </c>
      <c r="G396" s="114"/>
      <c r="H396" s="114"/>
      <c r="I396" s="114"/>
      <c r="J396" s="114"/>
      <c r="K396" s="114">
        <v>216.6</v>
      </c>
      <c r="L396" s="114">
        <v>19.100000000000001</v>
      </c>
      <c r="M396" s="114"/>
      <c r="N396" s="114"/>
      <c r="O396" s="114"/>
      <c r="P396" s="114"/>
      <c r="Q396" s="114">
        <v>71.099999999999994</v>
      </c>
      <c r="R396" s="114"/>
      <c r="S396" s="114"/>
      <c r="T396" s="114"/>
      <c r="U396" s="114"/>
      <c r="V396" s="114">
        <v>10</v>
      </c>
      <c r="W396" s="114"/>
      <c r="X396" s="114"/>
      <c r="Y396" s="114"/>
      <c r="Z396" s="114"/>
      <c r="AA396" s="114"/>
      <c r="AB396" s="114"/>
      <c r="AC396" s="114">
        <v>8.4</v>
      </c>
      <c r="AD396" s="114"/>
      <c r="AE396" s="114"/>
      <c r="AF396" s="114"/>
      <c r="AG396" s="114"/>
      <c r="AH396" s="114"/>
      <c r="AI396" s="306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/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305"/>
      <c r="BF396" s="305"/>
      <c r="BG396" s="305"/>
      <c r="BH396" s="305"/>
      <c r="BI396" s="305"/>
      <c r="BJ396" s="305"/>
      <c r="BK396" s="305"/>
      <c r="BL396" s="305"/>
      <c r="BM396" s="305"/>
      <c r="BN396" s="305"/>
      <c r="BO396" s="305"/>
      <c r="BP396" s="305"/>
      <c r="BQ396" s="305"/>
      <c r="BR396" s="305"/>
      <c r="BS396" s="305"/>
      <c r="BT396" s="305"/>
      <c r="BU396" s="305"/>
    </row>
    <row r="397" spans="2:88" s="116" customFormat="1" ht="27.75">
      <c r="B397" s="117" t="s">
        <v>242</v>
      </c>
      <c r="C397" s="118" t="s">
        <v>243</v>
      </c>
      <c r="D397" s="115">
        <v>200</v>
      </c>
      <c r="E397" s="114"/>
      <c r="F397" s="114"/>
      <c r="G397" s="114">
        <v>10</v>
      </c>
      <c r="H397" s="114"/>
      <c r="I397" s="114"/>
      <c r="J397" s="114"/>
      <c r="K397" s="114"/>
      <c r="L397" s="114"/>
      <c r="M397" s="114"/>
      <c r="N397" s="114"/>
      <c r="O397" s="114"/>
      <c r="P397" s="114">
        <v>60</v>
      </c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>
        <v>16</v>
      </c>
      <c r="AE397" s="114"/>
      <c r="AF397" s="114"/>
      <c r="AG397" s="114"/>
      <c r="AH397" s="114"/>
      <c r="AI397" s="114"/>
      <c r="AK397" s="305"/>
      <c r="AL397" s="305"/>
      <c r="AM397" s="305"/>
      <c r="AN397" s="305"/>
      <c r="AO397" s="305"/>
      <c r="AP397" s="305"/>
      <c r="AQ397" s="305"/>
      <c r="AR397" s="305"/>
      <c r="AS397" s="305"/>
      <c r="AT397" s="305"/>
      <c r="AU397" s="305"/>
      <c r="AV397" s="305"/>
      <c r="AW397" s="305"/>
      <c r="AX397" s="305"/>
      <c r="AY397" s="305"/>
      <c r="AZ397" s="305"/>
      <c r="BA397" s="305"/>
      <c r="BB397" s="305"/>
      <c r="BC397" s="305"/>
      <c r="BD397" s="305"/>
      <c r="BE397" s="305"/>
      <c r="BF397" s="305"/>
      <c r="BG397" s="305"/>
      <c r="BH397" s="305"/>
      <c r="BI397" s="305"/>
      <c r="BJ397" s="305"/>
      <c r="BK397" s="305"/>
      <c r="BL397" s="305"/>
      <c r="BM397" s="305"/>
      <c r="BN397" s="305"/>
      <c r="BO397" s="305"/>
      <c r="BP397" s="305"/>
      <c r="BQ397" s="305"/>
      <c r="BR397" s="305"/>
      <c r="BS397" s="305"/>
      <c r="BT397" s="305"/>
      <c r="BU397" s="305"/>
      <c r="BV397" s="305"/>
      <c r="BW397" s="305"/>
      <c r="BX397" s="305"/>
      <c r="BY397" s="305"/>
      <c r="BZ397" s="305"/>
      <c r="CA397" s="305"/>
      <c r="CB397" s="305"/>
      <c r="CC397" s="305"/>
      <c r="CD397" s="305"/>
      <c r="CE397" s="305"/>
      <c r="CF397" s="305"/>
      <c r="CG397" s="305"/>
      <c r="CH397" s="305"/>
      <c r="CI397" s="305"/>
      <c r="CJ397" s="305"/>
    </row>
    <row r="398" spans="2:88" s="116" customFormat="1" ht="27.75">
      <c r="B398" s="117"/>
      <c r="C398" s="118" t="s">
        <v>39</v>
      </c>
      <c r="D398" s="115">
        <v>60</v>
      </c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K398" s="305"/>
      <c r="AL398" s="305"/>
      <c r="AM398" s="305"/>
      <c r="AN398" s="305"/>
      <c r="AO398" s="305"/>
      <c r="AP398" s="305"/>
      <c r="AQ398" s="305"/>
      <c r="AR398" s="305"/>
      <c r="AS398" s="305"/>
      <c r="AT398" s="305"/>
      <c r="AU398" s="305"/>
      <c r="AV398" s="305"/>
      <c r="AW398" s="305"/>
      <c r="AX398" s="305"/>
      <c r="AY398" s="305"/>
      <c r="AZ398" s="305"/>
      <c r="BA398" s="305"/>
      <c r="BB398" s="305"/>
      <c r="BC398" s="305"/>
      <c r="BD398" s="305"/>
      <c r="BE398" s="305"/>
      <c r="BF398" s="305"/>
      <c r="BG398" s="305"/>
      <c r="BH398" s="305"/>
      <c r="BI398" s="305"/>
      <c r="BJ398" s="305"/>
      <c r="BK398" s="305"/>
      <c r="BL398" s="305"/>
      <c r="BM398" s="305"/>
      <c r="BN398" s="305"/>
      <c r="BO398" s="305"/>
      <c r="BP398" s="305"/>
      <c r="BQ398" s="305"/>
      <c r="BR398" s="305"/>
      <c r="BS398" s="305"/>
      <c r="BT398" s="305"/>
      <c r="BU398" s="305"/>
      <c r="BV398" s="305"/>
      <c r="BW398" s="305"/>
      <c r="BX398" s="305"/>
      <c r="BY398" s="305"/>
      <c r="BZ398" s="305"/>
      <c r="CA398" s="305"/>
      <c r="CB398" s="305"/>
      <c r="CC398" s="305"/>
      <c r="CD398" s="305"/>
      <c r="CE398" s="305"/>
      <c r="CF398" s="305"/>
      <c r="CG398" s="305"/>
      <c r="CH398" s="305"/>
      <c r="CI398" s="305"/>
      <c r="CJ398" s="305"/>
    </row>
    <row r="399" spans="2:88" s="116" customFormat="1" ht="27.75">
      <c r="B399" s="117" t="s">
        <v>235</v>
      </c>
      <c r="C399" s="118" t="s">
        <v>41</v>
      </c>
      <c r="D399" s="115">
        <v>150</v>
      </c>
      <c r="E399" s="114"/>
      <c r="F399" s="114"/>
      <c r="G399" s="114"/>
      <c r="H399" s="114"/>
      <c r="I399" s="114"/>
      <c r="J399" s="114"/>
      <c r="K399" s="114"/>
      <c r="L399" s="114"/>
      <c r="M399" s="114"/>
      <c r="N399" s="114">
        <v>150</v>
      </c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K399" s="305"/>
      <c r="AL399" s="305"/>
      <c r="AM399" s="305"/>
      <c r="AN399" s="305"/>
      <c r="AO399" s="305"/>
      <c r="AP399" s="305"/>
      <c r="AQ399" s="305"/>
      <c r="AR399" s="305"/>
      <c r="AS399" s="305"/>
      <c r="AT399" s="305"/>
      <c r="AU399" s="305"/>
      <c r="AV399" s="305"/>
      <c r="AW399" s="305"/>
      <c r="AX399" s="305"/>
      <c r="AY399" s="305"/>
      <c r="AZ399" s="305"/>
      <c r="BA399" s="305"/>
      <c r="BB399" s="305"/>
      <c r="BC399" s="305"/>
      <c r="BD399" s="305"/>
      <c r="BE399" s="305"/>
      <c r="BF399" s="305"/>
      <c r="BG399" s="305"/>
      <c r="BH399" s="305"/>
      <c r="BI399" s="305"/>
      <c r="BJ399" s="305"/>
      <c r="BK399" s="305"/>
      <c r="BL399" s="305"/>
      <c r="BM399" s="305"/>
      <c r="BN399" s="305"/>
      <c r="BO399" s="305"/>
      <c r="BP399" s="305"/>
      <c r="BQ399" s="305"/>
      <c r="BR399" s="305"/>
      <c r="BS399" s="305"/>
      <c r="BT399" s="305"/>
      <c r="BU399" s="305"/>
      <c r="BV399" s="305"/>
      <c r="BW399" s="305"/>
      <c r="BX399" s="305"/>
      <c r="BY399" s="305"/>
      <c r="BZ399" s="305"/>
      <c r="CA399" s="305"/>
      <c r="CB399" s="305"/>
      <c r="CC399" s="305"/>
      <c r="CD399" s="305"/>
      <c r="CE399" s="305"/>
      <c r="CF399" s="305"/>
      <c r="CG399" s="305"/>
      <c r="CH399" s="305"/>
      <c r="CI399" s="305"/>
      <c r="CJ399" s="305"/>
    </row>
    <row r="400" spans="2:88" s="116" customFormat="1" ht="27.75">
      <c r="B400" s="117"/>
      <c r="C400" s="118"/>
      <c r="D400" s="115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</row>
    <row r="401" spans="2:88" s="116" customFormat="1" ht="27.75">
      <c r="B401" s="117" t="s">
        <v>237</v>
      </c>
      <c r="C401" s="118" t="s">
        <v>238</v>
      </c>
      <c r="D401" s="115">
        <v>120</v>
      </c>
      <c r="E401" s="114">
        <v>33.6</v>
      </c>
      <c r="F401" s="114"/>
      <c r="G401" s="114"/>
      <c r="H401" s="114"/>
      <c r="I401" s="115"/>
      <c r="J401" s="114"/>
      <c r="K401" s="114"/>
      <c r="L401" s="114"/>
      <c r="M401" s="114"/>
      <c r="N401" s="114"/>
      <c r="O401" s="114"/>
      <c r="P401" s="114"/>
      <c r="Q401" s="114">
        <v>88.8</v>
      </c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>
        <v>7.2</v>
      </c>
      <c r="AD401" s="114"/>
      <c r="AE401" s="114"/>
      <c r="AF401" s="114"/>
      <c r="AG401" s="114"/>
      <c r="AH401" s="114"/>
      <c r="AI401" s="114"/>
      <c r="AK401" s="305"/>
      <c r="AL401" s="305"/>
      <c r="AM401" s="305"/>
      <c r="AN401" s="305"/>
      <c r="AO401" s="305"/>
      <c r="AP401" s="305"/>
      <c r="AQ401" s="305"/>
      <c r="AR401" s="305"/>
      <c r="AS401" s="305"/>
      <c r="AT401" s="305"/>
      <c r="AU401" s="305"/>
      <c r="AV401" s="305"/>
      <c r="AW401" s="305"/>
      <c r="AX401" s="305"/>
      <c r="AY401" s="305"/>
      <c r="AZ401" s="305"/>
      <c r="BA401" s="305"/>
      <c r="BB401" s="305"/>
      <c r="BC401" s="305"/>
      <c r="BD401" s="305"/>
      <c r="BE401" s="305"/>
      <c r="BF401" s="305"/>
      <c r="BG401" s="305"/>
      <c r="BH401" s="305"/>
      <c r="BI401" s="305"/>
      <c r="BJ401" s="305"/>
      <c r="BK401" s="305"/>
      <c r="BL401" s="305"/>
      <c r="BM401" s="305"/>
      <c r="BN401" s="305"/>
      <c r="BO401" s="305"/>
      <c r="BP401" s="305"/>
      <c r="BQ401" s="305"/>
      <c r="BR401" s="305"/>
      <c r="BS401" s="305"/>
      <c r="BT401" s="305"/>
      <c r="BU401" s="305"/>
      <c r="BV401" s="305"/>
      <c r="BW401" s="305"/>
      <c r="BX401" s="305"/>
      <c r="BY401" s="305"/>
      <c r="BZ401" s="305"/>
      <c r="CA401" s="305"/>
      <c r="CB401" s="305"/>
      <c r="CC401" s="305"/>
      <c r="CD401" s="305"/>
      <c r="CE401" s="305"/>
      <c r="CF401" s="305"/>
      <c r="CG401" s="305"/>
      <c r="CH401" s="305"/>
      <c r="CI401" s="305"/>
      <c r="CJ401" s="305"/>
    </row>
    <row r="402" spans="2:88" s="116" customFormat="1" ht="27.75">
      <c r="B402" s="114" t="s">
        <v>251</v>
      </c>
      <c r="C402" s="114" t="s">
        <v>282</v>
      </c>
      <c r="D402" s="115">
        <v>150</v>
      </c>
      <c r="E402" s="114"/>
      <c r="F402" s="114"/>
      <c r="G402" s="114"/>
      <c r="H402" s="114"/>
      <c r="I402" s="114">
        <v>32.299999999999997</v>
      </c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>
        <v>5.25</v>
      </c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K402" s="305"/>
      <c r="AL402" s="305"/>
      <c r="AM402" s="305"/>
      <c r="AN402" s="305"/>
      <c r="AO402" s="305"/>
      <c r="AP402" s="305"/>
      <c r="AQ402" s="305"/>
      <c r="AR402" s="305"/>
      <c r="AS402" s="305"/>
      <c r="AT402" s="305"/>
      <c r="AU402" s="305"/>
      <c r="AV402" s="305"/>
      <c r="AW402" s="305"/>
      <c r="AX402" s="305"/>
      <c r="AY402" s="305"/>
      <c r="AZ402" s="305"/>
      <c r="BA402" s="305"/>
      <c r="BB402" s="305"/>
      <c r="BC402" s="305"/>
      <c r="BD402" s="305"/>
      <c r="BE402" s="305"/>
      <c r="BF402" s="305"/>
      <c r="BG402" s="305"/>
      <c r="BH402" s="305"/>
      <c r="BI402" s="305"/>
      <c r="BJ402" s="305"/>
      <c r="BK402" s="305"/>
      <c r="BL402" s="305"/>
      <c r="BM402" s="305"/>
      <c r="BN402" s="305"/>
      <c r="BO402" s="305"/>
      <c r="BP402" s="305"/>
      <c r="BQ402" s="305"/>
      <c r="BR402" s="305"/>
      <c r="BS402" s="305"/>
      <c r="BT402" s="305"/>
      <c r="BU402" s="305"/>
      <c r="BV402" s="305"/>
      <c r="BW402" s="305"/>
      <c r="BX402" s="305"/>
      <c r="BY402" s="305"/>
      <c r="BZ402" s="305"/>
      <c r="CA402" s="305"/>
      <c r="CB402" s="305"/>
      <c r="CC402" s="305"/>
      <c r="CD402" s="305"/>
      <c r="CE402" s="305"/>
      <c r="CF402" s="305"/>
      <c r="CG402" s="305"/>
      <c r="CH402" s="305"/>
      <c r="CI402" s="305"/>
      <c r="CJ402" s="305"/>
    </row>
    <row r="403" spans="2:88" s="116" customFormat="1" ht="27.75">
      <c r="B403" s="117" t="s">
        <v>286</v>
      </c>
      <c r="C403" s="118" t="s">
        <v>49</v>
      </c>
      <c r="D403" s="115">
        <v>200</v>
      </c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>
        <v>50</v>
      </c>
      <c r="V403" s="114"/>
      <c r="W403" s="114"/>
      <c r="X403" s="114"/>
      <c r="Y403" s="114"/>
      <c r="Z403" s="114"/>
      <c r="AA403" s="114"/>
      <c r="AB403" s="114"/>
      <c r="AC403" s="114"/>
      <c r="AD403" s="114">
        <v>10</v>
      </c>
      <c r="AE403" s="114"/>
      <c r="AF403" s="114"/>
      <c r="AG403" s="114">
        <v>1</v>
      </c>
      <c r="AH403" s="114"/>
      <c r="AI403" s="114"/>
      <c r="AK403" s="305"/>
      <c r="AL403" s="305"/>
      <c r="AM403" s="305"/>
      <c r="AN403" s="305"/>
      <c r="AO403" s="305"/>
      <c r="AP403" s="305"/>
      <c r="AQ403" s="305"/>
      <c r="AR403" s="305"/>
      <c r="AS403" s="305"/>
      <c r="AT403" s="305"/>
      <c r="AU403" s="305"/>
      <c r="AV403" s="305"/>
      <c r="AW403" s="305"/>
      <c r="AX403" s="305"/>
      <c r="AY403" s="305"/>
      <c r="AZ403" s="305"/>
      <c r="BA403" s="305"/>
      <c r="BB403" s="305"/>
      <c r="BC403" s="305"/>
      <c r="BD403" s="305"/>
      <c r="BE403" s="305"/>
      <c r="BF403" s="305"/>
      <c r="BG403" s="305"/>
      <c r="BH403" s="305"/>
      <c r="BI403" s="305"/>
      <c r="BJ403" s="305"/>
      <c r="BK403" s="305"/>
      <c r="BL403" s="305"/>
      <c r="BM403" s="305"/>
      <c r="BN403" s="305"/>
      <c r="BO403" s="305"/>
      <c r="BP403" s="305"/>
      <c r="BQ403" s="305"/>
      <c r="BR403" s="305"/>
      <c r="BS403" s="305"/>
      <c r="BT403" s="305"/>
      <c r="BU403" s="305"/>
      <c r="BV403" s="305"/>
      <c r="BW403" s="305"/>
      <c r="BX403" s="305"/>
      <c r="BY403" s="305"/>
      <c r="BZ403" s="305"/>
      <c r="CA403" s="305"/>
      <c r="CB403" s="305"/>
      <c r="CC403" s="305"/>
      <c r="CD403" s="305"/>
      <c r="CE403" s="305"/>
      <c r="CF403" s="305"/>
      <c r="CG403" s="305"/>
      <c r="CH403" s="305"/>
      <c r="CI403" s="305"/>
      <c r="CJ403" s="305"/>
    </row>
    <row r="404" spans="2:88" s="116" customFormat="1" ht="27.75">
      <c r="B404" s="117"/>
      <c r="C404" s="114" t="s">
        <v>39</v>
      </c>
      <c r="D404" s="115">
        <v>45</v>
      </c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K404" s="305"/>
      <c r="AL404" s="305"/>
      <c r="AM404" s="305"/>
      <c r="AN404" s="305"/>
      <c r="AO404" s="305"/>
      <c r="AP404" s="305"/>
      <c r="AQ404" s="305"/>
      <c r="AR404" s="305"/>
      <c r="AS404" s="305"/>
      <c r="AT404" s="305"/>
      <c r="AU404" s="305"/>
      <c r="AV404" s="305"/>
      <c r="AW404" s="305"/>
      <c r="AX404" s="305"/>
      <c r="AY404" s="305"/>
      <c r="AZ404" s="305"/>
      <c r="BA404" s="305"/>
      <c r="BB404" s="305"/>
      <c r="BC404" s="305"/>
      <c r="BD404" s="305"/>
      <c r="BE404" s="305"/>
      <c r="BF404" s="305"/>
      <c r="BG404" s="305"/>
      <c r="BH404" s="305"/>
      <c r="BI404" s="305"/>
      <c r="BJ404" s="305"/>
      <c r="BK404" s="305"/>
      <c r="BL404" s="305"/>
      <c r="BM404" s="305"/>
      <c r="BN404" s="305"/>
      <c r="BO404" s="305"/>
      <c r="BP404" s="305"/>
      <c r="BQ404" s="305"/>
      <c r="BR404" s="305"/>
      <c r="BS404" s="305"/>
      <c r="BT404" s="305"/>
      <c r="BU404" s="305"/>
      <c r="BV404" s="305"/>
      <c r="BW404" s="305"/>
      <c r="BX404" s="305"/>
      <c r="BY404" s="305"/>
      <c r="BZ404" s="305"/>
      <c r="CA404" s="305"/>
      <c r="CB404" s="305"/>
      <c r="CC404" s="305"/>
      <c r="CD404" s="305"/>
      <c r="CE404" s="305"/>
      <c r="CF404" s="305"/>
      <c r="CG404" s="305"/>
      <c r="CH404" s="305"/>
      <c r="CI404" s="305"/>
      <c r="CJ404" s="305"/>
    </row>
    <row r="405" spans="2:88" s="116" customFormat="1" ht="27.75">
      <c r="B405" s="117"/>
      <c r="C405" s="114" t="s">
        <v>31</v>
      </c>
      <c r="D405" s="115">
        <v>40</v>
      </c>
      <c r="E405" s="114">
        <v>40</v>
      </c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K405" s="305"/>
      <c r="AL405" s="305"/>
      <c r="AM405" s="305"/>
      <c r="AN405" s="305"/>
      <c r="AO405" s="305"/>
      <c r="AP405" s="305"/>
      <c r="AQ405" s="305"/>
      <c r="AR405" s="305"/>
      <c r="AS405" s="305"/>
      <c r="AT405" s="305"/>
      <c r="AU405" s="305"/>
      <c r="AV405" s="305"/>
      <c r="AW405" s="305"/>
      <c r="AX405" s="305"/>
      <c r="AY405" s="305"/>
      <c r="AZ405" s="305"/>
      <c r="BA405" s="305"/>
      <c r="BB405" s="305"/>
      <c r="BC405" s="305"/>
      <c r="BD405" s="305"/>
      <c r="BE405" s="305"/>
      <c r="BF405" s="305"/>
      <c r="BG405" s="305"/>
      <c r="BH405" s="305"/>
      <c r="BI405" s="305"/>
      <c r="BJ405" s="305"/>
      <c r="BK405" s="305"/>
      <c r="BL405" s="305"/>
      <c r="BM405" s="305"/>
      <c r="BN405" s="305"/>
      <c r="BO405" s="305"/>
      <c r="BP405" s="305"/>
      <c r="BQ405" s="305"/>
      <c r="BR405" s="305"/>
      <c r="BS405" s="305"/>
      <c r="BT405" s="305"/>
      <c r="BU405" s="305"/>
      <c r="BV405" s="305"/>
      <c r="BW405" s="305"/>
      <c r="BX405" s="305"/>
      <c r="BY405" s="305"/>
      <c r="BZ405" s="305"/>
      <c r="CA405" s="305"/>
      <c r="CB405" s="305"/>
      <c r="CC405" s="305"/>
      <c r="CD405" s="305"/>
      <c r="CE405" s="305"/>
      <c r="CF405" s="305"/>
      <c r="CG405" s="305"/>
      <c r="CH405" s="305"/>
      <c r="CI405" s="305"/>
      <c r="CJ405" s="305"/>
    </row>
    <row r="406" spans="2:88" s="116" customFormat="1" ht="27.75">
      <c r="B406" s="117"/>
      <c r="C406" s="114"/>
      <c r="D406" s="115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K406" s="305"/>
      <c r="AL406" s="305"/>
      <c r="AM406" s="305"/>
      <c r="AN406" s="305"/>
      <c r="AO406" s="305"/>
      <c r="AP406" s="305"/>
      <c r="AQ406" s="305"/>
      <c r="AR406" s="305"/>
      <c r="AS406" s="305"/>
      <c r="AT406" s="305"/>
      <c r="AU406" s="305"/>
      <c r="AV406" s="305"/>
      <c r="AW406" s="305"/>
      <c r="AX406" s="305"/>
      <c r="AY406" s="305"/>
      <c r="AZ406" s="305"/>
      <c r="BA406" s="305"/>
      <c r="BB406" s="305"/>
      <c r="BC406" s="305"/>
      <c r="BD406" s="305"/>
      <c r="BE406" s="305"/>
      <c r="BF406" s="305"/>
      <c r="BG406" s="305"/>
      <c r="BH406" s="305"/>
      <c r="BI406" s="305"/>
      <c r="BJ406" s="305"/>
      <c r="BK406" s="305"/>
      <c r="BL406" s="305"/>
      <c r="BM406" s="305"/>
      <c r="BN406" s="305"/>
      <c r="BO406" s="305"/>
      <c r="BP406" s="305"/>
      <c r="BQ406" s="305"/>
      <c r="BR406" s="305"/>
      <c r="BS406" s="305"/>
      <c r="BT406" s="305"/>
      <c r="BU406" s="305"/>
      <c r="BV406" s="305"/>
      <c r="BW406" s="305"/>
      <c r="BX406" s="305"/>
      <c r="BY406" s="305"/>
      <c r="BZ406" s="305"/>
      <c r="CA406" s="305"/>
      <c r="CB406" s="305"/>
      <c r="CC406" s="305"/>
      <c r="CD406" s="305"/>
      <c r="CE406" s="305"/>
      <c r="CF406" s="305"/>
      <c r="CG406" s="305"/>
      <c r="CH406" s="305"/>
      <c r="CI406" s="305"/>
      <c r="CJ406" s="305"/>
    </row>
    <row r="407" spans="2:88" s="116" customFormat="1" ht="27.75">
      <c r="B407" s="117" t="s">
        <v>234</v>
      </c>
      <c r="C407" s="114" t="s">
        <v>48</v>
      </c>
      <c r="D407" s="115">
        <v>180</v>
      </c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>
        <v>180</v>
      </c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K407" s="305"/>
      <c r="AL407" s="305"/>
      <c r="AM407" s="305"/>
      <c r="AN407" s="305"/>
      <c r="AO407" s="305"/>
      <c r="AP407" s="305"/>
      <c r="AQ407" s="305"/>
      <c r="AR407" s="305"/>
      <c r="AS407" s="305"/>
      <c r="AT407" s="305"/>
      <c r="AU407" s="305"/>
      <c r="AV407" s="305"/>
      <c r="AW407" s="305"/>
      <c r="AX407" s="305"/>
      <c r="AY407" s="305"/>
      <c r="AZ407" s="305"/>
      <c r="BA407" s="305"/>
      <c r="BB407" s="305"/>
      <c r="BC407" s="305"/>
      <c r="BD407" s="305"/>
      <c r="BE407" s="305"/>
      <c r="BF407" s="305"/>
      <c r="BG407" s="305"/>
      <c r="BH407" s="305"/>
      <c r="BI407" s="305"/>
      <c r="BJ407" s="305"/>
      <c r="BK407" s="305"/>
      <c r="BL407" s="305"/>
      <c r="BM407" s="305"/>
      <c r="BN407" s="305"/>
      <c r="BO407" s="305"/>
      <c r="BP407" s="305"/>
      <c r="BQ407" s="305"/>
      <c r="BR407" s="305"/>
      <c r="BS407" s="305"/>
      <c r="BT407" s="305"/>
      <c r="BU407" s="305"/>
      <c r="BV407" s="305"/>
      <c r="BW407" s="305"/>
      <c r="BX407" s="305"/>
      <c r="BY407" s="305"/>
      <c r="BZ407" s="305"/>
      <c r="CA407" s="305"/>
      <c r="CB407" s="305"/>
      <c r="CC407" s="305"/>
      <c r="CD407" s="305"/>
      <c r="CE407" s="305"/>
      <c r="CF407" s="305"/>
      <c r="CG407" s="305"/>
      <c r="CH407" s="305"/>
      <c r="CI407" s="305"/>
      <c r="CJ407" s="305"/>
    </row>
    <row r="408" spans="2:88" s="116" customFormat="1" ht="27.75">
      <c r="B408" s="117"/>
      <c r="C408" s="114" t="s">
        <v>31</v>
      </c>
      <c r="D408" s="115">
        <v>40</v>
      </c>
      <c r="E408" s="114">
        <v>40</v>
      </c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K408" s="305"/>
      <c r="AL408" s="305"/>
      <c r="AM408" s="305"/>
      <c r="AN408" s="305"/>
      <c r="AO408" s="305"/>
      <c r="AP408" s="305"/>
      <c r="AQ408" s="305"/>
      <c r="AR408" s="305"/>
      <c r="AS408" s="305"/>
      <c r="AT408" s="305"/>
      <c r="AU408" s="305"/>
      <c r="AV408" s="305"/>
      <c r="AW408" s="305"/>
      <c r="AX408" s="305"/>
      <c r="AY408" s="305"/>
      <c r="AZ408" s="305"/>
      <c r="BA408" s="305"/>
      <c r="BB408" s="305"/>
      <c r="BC408" s="305"/>
      <c r="BD408" s="305"/>
      <c r="BE408" s="305"/>
      <c r="BF408" s="305"/>
      <c r="BG408" s="305"/>
      <c r="BH408" s="305"/>
      <c r="BI408" s="305"/>
      <c r="BJ408" s="305"/>
      <c r="BK408" s="305"/>
      <c r="BL408" s="305"/>
      <c r="BM408" s="305"/>
      <c r="BN408" s="305"/>
      <c r="BO408" s="305"/>
      <c r="BP408" s="305"/>
      <c r="BQ408" s="305"/>
      <c r="BR408" s="305"/>
      <c r="BS408" s="305"/>
      <c r="BT408" s="305"/>
      <c r="BU408" s="305"/>
      <c r="BV408" s="305"/>
      <c r="BW408" s="305"/>
      <c r="BX408" s="305"/>
      <c r="BY408" s="305"/>
      <c r="BZ408" s="305"/>
      <c r="CA408" s="305"/>
      <c r="CB408" s="305"/>
      <c r="CC408" s="305"/>
      <c r="CD408" s="305"/>
      <c r="CE408" s="305"/>
      <c r="CF408" s="305"/>
      <c r="CG408" s="305"/>
      <c r="CH408" s="305"/>
      <c r="CI408" s="305"/>
      <c r="CJ408" s="305"/>
    </row>
    <row r="409" spans="2:88" s="116" customFormat="1" ht="27.75">
      <c r="B409" s="119"/>
      <c r="C409" s="114" t="s">
        <v>35</v>
      </c>
      <c r="D409" s="115">
        <v>15</v>
      </c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K409" s="305"/>
      <c r="AL409" s="305"/>
      <c r="AM409" s="305"/>
      <c r="AN409" s="305"/>
      <c r="AO409" s="305"/>
      <c r="AP409" s="305"/>
      <c r="AQ409" s="305"/>
      <c r="AR409" s="305"/>
      <c r="AS409" s="305"/>
      <c r="AT409" s="305"/>
      <c r="AU409" s="305"/>
      <c r="AV409" s="305"/>
      <c r="AW409" s="305"/>
      <c r="AX409" s="305"/>
      <c r="AY409" s="305"/>
      <c r="AZ409" s="305"/>
      <c r="BA409" s="305"/>
      <c r="BB409" s="305"/>
      <c r="BC409" s="305"/>
      <c r="BD409" s="305"/>
      <c r="BE409" s="305"/>
      <c r="BF409" s="305"/>
      <c r="BG409" s="305"/>
      <c r="BH409" s="305"/>
      <c r="BI409" s="305"/>
      <c r="BJ409" s="305"/>
      <c r="BK409" s="305"/>
      <c r="BL409" s="305"/>
      <c r="BM409" s="305"/>
      <c r="BN409" s="305"/>
      <c r="BO409" s="305"/>
      <c r="BP409" s="305"/>
      <c r="BQ409" s="305"/>
      <c r="BR409" s="305"/>
      <c r="BS409" s="305"/>
      <c r="BT409" s="305"/>
      <c r="BU409" s="305"/>
      <c r="BV409" s="305"/>
      <c r="BW409" s="305"/>
      <c r="BX409" s="305"/>
      <c r="BY409" s="305"/>
      <c r="BZ409" s="305"/>
      <c r="CA409" s="305"/>
      <c r="CB409" s="305"/>
      <c r="CC409" s="305"/>
      <c r="CD409" s="305"/>
      <c r="CE409" s="305"/>
      <c r="CF409" s="305"/>
      <c r="CG409" s="305"/>
      <c r="CH409" s="305"/>
      <c r="CI409" s="305"/>
      <c r="CJ409" s="305"/>
    </row>
    <row r="410" spans="2:88" ht="26.25">
      <c r="B410" s="110"/>
      <c r="C410" s="120" t="s">
        <v>138</v>
      </c>
      <c r="D410" s="121">
        <f>D398+D404</f>
        <v>105</v>
      </c>
      <c r="E410" s="121">
        <f t="shared" ref="E410:AI410" si="12">SUM(E385:E409)</f>
        <v>157.4</v>
      </c>
      <c r="F410" s="121">
        <f t="shared" si="12"/>
        <v>59.9</v>
      </c>
      <c r="G410" s="121">
        <f t="shared" si="12"/>
        <v>10</v>
      </c>
      <c r="H410" s="121">
        <f t="shared" si="12"/>
        <v>0</v>
      </c>
      <c r="I410" s="121">
        <f t="shared" si="12"/>
        <v>32.299999999999997</v>
      </c>
      <c r="J410" s="121">
        <f t="shared" si="12"/>
        <v>0</v>
      </c>
      <c r="K410" s="121">
        <f t="shared" si="12"/>
        <v>244.6</v>
      </c>
      <c r="L410" s="121">
        <f t="shared" si="12"/>
        <v>184.6</v>
      </c>
      <c r="M410" s="121">
        <f t="shared" si="12"/>
        <v>4.2</v>
      </c>
      <c r="N410" s="121">
        <f t="shared" si="12"/>
        <v>225</v>
      </c>
      <c r="O410" s="121">
        <f t="shared" si="12"/>
        <v>0</v>
      </c>
      <c r="P410" s="121">
        <f t="shared" si="12"/>
        <v>60</v>
      </c>
      <c r="Q410" s="121">
        <f t="shared" si="12"/>
        <v>159.89999999999998</v>
      </c>
      <c r="R410" s="121">
        <f t="shared" si="12"/>
        <v>0</v>
      </c>
      <c r="S410" s="121">
        <f t="shared" si="12"/>
        <v>0</v>
      </c>
      <c r="T410" s="121">
        <f t="shared" si="12"/>
        <v>0</v>
      </c>
      <c r="U410" s="121">
        <f t="shared" si="12"/>
        <v>580</v>
      </c>
      <c r="V410" s="121">
        <f t="shared" si="12"/>
        <v>27.25</v>
      </c>
      <c r="W410" s="121">
        <f t="shared" si="12"/>
        <v>156</v>
      </c>
      <c r="X410" s="121">
        <f t="shared" si="12"/>
        <v>7</v>
      </c>
      <c r="Y410" s="121">
        <f t="shared" si="12"/>
        <v>0</v>
      </c>
      <c r="Z410" s="121">
        <f t="shared" si="12"/>
        <v>50.4</v>
      </c>
      <c r="AA410" s="121">
        <f t="shared" si="12"/>
        <v>0</v>
      </c>
      <c r="AB410" s="121">
        <f t="shared" si="12"/>
        <v>0</v>
      </c>
      <c r="AC410" s="121">
        <f t="shared" si="12"/>
        <v>19.399999999999999</v>
      </c>
      <c r="AD410" s="121">
        <f t="shared" si="12"/>
        <v>114.1</v>
      </c>
      <c r="AE410" s="121">
        <f t="shared" si="12"/>
        <v>0</v>
      </c>
      <c r="AF410" s="121">
        <f t="shared" si="12"/>
        <v>0</v>
      </c>
      <c r="AG410" s="121">
        <f t="shared" si="12"/>
        <v>1</v>
      </c>
      <c r="AH410" s="121">
        <f t="shared" si="12"/>
        <v>0</v>
      </c>
      <c r="AI410" s="121">
        <f t="shared" si="12"/>
        <v>4</v>
      </c>
    </row>
    <row r="411" spans="2:88" ht="26.25">
      <c r="B411" s="105"/>
      <c r="C411" s="105"/>
      <c r="D411" s="105"/>
      <c r="E411" s="105"/>
      <c r="F411" s="105" t="s">
        <v>300</v>
      </c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</row>
    <row r="412" spans="2:88" ht="26.25">
      <c r="B412" s="110" t="s">
        <v>73</v>
      </c>
      <c r="C412" s="110" t="s">
        <v>74</v>
      </c>
      <c r="D412" s="110" t="s">
        <v>75</v>
      </c>
      <c r="E412" s="110"/>
      <c r="F412" s="110"/>
      <c r="G412" s="110" t="s">
        <v>76</v>
      </c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  <c r="AA412" s="110"/>
      <c r="AB412" s="110"/>
      <c r="AC412" s="110"/>
      <c r="AD412" s="110"/>
      <c r="AE412" s="110"/>
      <c r="AF412" s="110"/>
      <c r="AG412" s="110"/>
      <c r="AH412" s="110"/>
      <c r="AI412" s="110"/>
    </row>
    <row r="413" spans="2:88" ht="26.25">
      <c r="B413" s="111" t="s">
        <v>77</v>
      </c>
      <c r="C413" s="112" t="s">
        <v>78</v>
      </c>
      <c r="D413" s="110" t="s">
        <v>79</v>
      </c>
      <c r="E413" s="110" t="s">
        <v>80</v>
      </c>
      <c r="F413" s="110" t="s">
        <v>81</v>
      </c>
      <c r="G413" s="110" t="s">
        <v>82</v>
      </c>
      <c r="H413" s="110" t="s">
        <v>83</v>
      </c>
      <c r="I413" s="110" t="s">
        <v>84</v>
      </c>
      <c r="J413" s="110" t="s">
        <v>85</v>
      </c>
      <c r="K413" s="110" t="s">
        <v>86</v>
      </c>
      <c r="L413" s="110" t="s">
        <v>87</v>
      </c>
      <c r="M413" s="110" t="s">
        <v>88</v>
      </c>
      <c r="N413" s="110" t="s">
        <v>41</v>
      </c>
      <c r="O413" s="110" t="s">
        <v>89</v>
      </c>
      <c r="P413" s="110" t="s">
        <v>90</v>
      </c>
      <c r="Q413" s="110" t="s">
        <v>91</v>
      </c>
      <c r="R413" s="110" t="s">
        <v>92</v>
      </c>
      <c r="S413" s="110" t="s">
        <v>93</v>
      </c>
      <c r="T413" s="110" t="s">
        <v>94</v>
      </c>
      <c r="U413" s="110" t="s">
        <v>95</v>
      </c>
      <c r="V413" s="110" t="s">
        <v>96</v>
      </c>
      <c r="W413" s="110" t="s">
        <v>97</v>
      </c>
      <c r="X413" s="110" t="s">
        <v>98</v>
      </c>
      <c r="Y413" s="110" t="s">
        <v>99</v>
      </c>
      <c r="Z413" s="110" t="s">
        <v>100</v>
      </c>
      <c r="AA413" s="110" t="s">
        <v>101</v>
      </c>
      <c r="AB413" s="110" t="s">
        <v>102</v>
      </c>
      <c r="AC413" s="110" t="s">
        <v>103</v>
      </c>
      <c r="AD413" s="110" t="s">
        <v>104</v>
      </c>
      <c r="AE413" s="110" t="s">
        <v>136</v>
      </c>
      <c r="AF413" s="110" t="s">
        <v>105</v>
      </c>
      <c r="AG413" s="110" t="s">
        <v>106</v>
      </c>
      <c r="AH413" s="110" t="s">
        <v>107</v>
      </c>
      <c r="AI413" s="111" t="s">
        <v>108</v>
      </c>
    </row>
    <row r="414" spans="2:88" s="116" customFormat="1" ht="27.75">
      <c r="B414" s="117" t="s">
        <v>488</v>
      </c>
      <c r="C414" s="114" t="s">
        <v>489</v>
      </c>
      <c r="D414" s="115">
        <v>150</v>
      </c>
      <c r="E414" s="114">
        <v>3.5</v>
      </c>
      <c r="F414" s="114"/>
      <c r="G414" s="114"/>
      <c r="H414" s="114"/>
      <c r="I414" s="114">
        <v>60</v>
      </c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>
        <v>59</v>
      </c>
      <c r="V414" s="114"/>
      <c r="W414" s="114"/>
      <c r="X414" s="114">
        <v>20</v>
      </c>
      <c r="Y414" s="114"/>
      <c r="Z414" s="114">
        <v>10</v>
      </c>
      <c r="AA414" s="114"/>
      <c r="AB414" s="114"/>
      <c r="AC414" s="114">
        <v>7.5</v>
      </c>
      <c r="AD414" s="114">
        <v>21.2</v>
      </c>
      <c r="AE414" s="114"/>
      <c r="AF414" s="114"/>
      <c r="AG414" s="114"/>
      <c r="AH414" s="114"/>
      <c r="AI414" s="114">
        <v>3</v>
      </c>
      <c r="AK414" s="305">
        <v>0.47</v>
      </c>
      <c r="AL414" s="305"/>
      <c r="AM414" s="305"/>
      <c r="AN414" s="305"/>
      <c r="AO414" s="305"/>
      <c r="AP414" s="305"/>
      <c r="AQ414" s="305"/>
      <c r="AR414" s="305"/>
      <c r="AS414" s="305"/>
      <c r="AT414" s="305"/>
      <c r="AU414" s="305"/>
      <c r="AV414" s="305"/>
      <c r="AW414" s="305"/>
      <c r="AX414" s="305"/>
      <c r="AY414" s="305"/>
      <c r="AZ414" s="305"/>
      <c r="BA414" s="305"/>
      <c r="BB414" s="305"/>
      <c r="BC414" s="305"/>
      <c r="BD414" s="305"/>
      <c r="BE414" s="305"/>
      <c r="BF414" s="305"/>
      <c r="BG414" s="305"/>
      <c r="BH414" s="305"/>
      <c r="BI414" s="305"/>
      <c r="BJ414" s="305"/>
      <c r="BK414" s="305"/>
      <c r="BL414" s="305"/>
      <c r="BM414" s="305"/>
      <c r="BN414" s="305"/>
      <c r="BO414" s="305"/>
      <c r="BP414" s="305"/>
      <c r="BQ414" s="305"/>
      <c r="BR414" s="305"/>
      <c r="BS414" s="305"/>
      <c r="BT414" s="305"/>
      <c r="BU414" s="305"/>
      <c r="BV414" s="305"/>
      <c r="BW414" s="305"/>
      <c r="BX414" s="305"/>
      <c r="BY414" s="305"/>
      <c r="BZ414" s="305"/>
      <c r="CA414" s="305"/>
      <c r="CB414" s="305"/>
      <c r="CC414" s="305"/>
      <c r="CD414" s="305"/>
      <c r="CE414" s="305"/>
      <c r="CF414" s="305"/>
      <c r="CG414" s="305"/>
      <c r="CH414" s="305"/>
      <c r="CI414" s="305"/>
      <c r="CJ414" s="305"/>
    </row>
    <row r="415" spans="2:88" s="116" customFormat="1" ht="27.75">
      <c r="B415" s="117" t="s">
        <v>255</v>
      </c>
      <c r="C415" s="114" t="s">
        <v>43</v>
      </c>
      <c r="D415" s="115">
        <v>200</v>
      </c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>
        <v>50</v>
      </c>
      <c r="V415" s="114"/>
      <c r="W415" s="114"/>
      <c r="X415" s="114"/>
      <c r="Y415" s="114"/>
      <c r="Z415" s="114"/>
      <c r="AA415" s="114"/>
      <c r="AB415" s="114"/>
      <c r="AC415" s="114"/>
      <c r="AD415" s="114">
        <v>15</v>
      </c>
      <c r="AE415" s="114"/>
      <c r="AF415" s="114"/>
      <c r="AG415" s="114"/>
      <c r="AH415" s="114">
        <v>8</v>
      </c>
      <c r="AI415" s="114"/>
      <c r="AK415" s="305"/>
      <c r="AL415" s="305"/>
      <c r="AM415" s="305"/>
      <c r="AN415" s="305"/>
      <c r="AO415" s="305"/>
      <c r="AP415" s="305"/>
      <c r="AQ415" s="305"/>
      <c r="AR415" s="305"/>
      <c r="AS415" s="305"/>
      <c r="AT415" s="305"/>
      <c r="AU415" s="305"/>
      <c r="AV415" s="305"/>
      <c r="AW415" s="305"/>
      <c r="AX415" s="305"/>
      <c r="AY415" s="305"/>
      <c r="AZ415" s="305"/>
      <c r="BA415" s="305"/>
      <c r="BB415" s="305"/>
      <c r="BC415" s="305"/>
      <c r="BD415" s="305"/>
      <c r="BE415" s="305"/>
      <c r="BF415" s="305"/>
      <c r="BG415" s="305"/>
      <c r="BH415" s="305"/>
      <c r="BI415" s="305"/>
      <c r="BJ415" s="305"/>
      <c r="BK415" s="305"/>
      <c r="BL415" s="305"/>
      <c r="BM415" s="305"/>
      <c r="BN415" s="305"/>
      <c r="BO415" s="305"/>
      <c r="BP415" s="305"/>
      <c r="BQ415" s="305"/>
      <c r="BR415" s="305"/>
      <c r="BS415" s="305"/>
      <c r="BT415" s="305"/>
      <c r="BU415" s="305"/>
      <c r="BV415" s="305"/>
      <c r="BW415" s="305"/>
      <c r="BX415" s="305"/>
      <c r="BY415" s="305"/>
      <c r="BZ415" s="305"/>
      <c r="CA415" s="305"/>
      <c r="CB415" s="305"/>
      <c r="CC415" s="305"/>
      <c r="CD415" s="305"/>
      <c r="CE415" s="305"/>
      <c r="CF415" s="305"/>
      <c r="CG415" s="305"/>
      <c r="CH415" s="305"/>
      <c r="CI415" s="305"/>
      <c r="CJ415" s="305"/>
    </row>
    <row r="416" spans="2:88" s="116" customFormat="1" ht="27.75">
      <c r="B416" s="117"/>
      <c r="C416" s="114" t="s">
        <v>31</v>
      </c>
      <c r="D416" s="115">
        <v>30</v>
      </c>
      <c r="E416" s="114">
        <v>30</v>
      </c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K416" s="305"/>
      <c r="AL416" s="305"/>
      <c r="AM416" s="305"/>
      <c r="AN416" s="305"/>
      <c r="AO416" s="305"/>
      <c r="AP416" s="305"/>
      <c r="AQ416" s="305"/>
      <c r="AR416" s="305"/>
      <c r="AS416" s="305"/>
      <c r="AT416" s="305"/>
      <c r="AU416" s="305"/>
      <c r="AV416" s="305"/>
      <c r="AW416" s="305"/>
      <c r="AX416" s="305"/>
      <c r="AY416" s="305"/>
      <c r="AZ416" s="305"/>
      <c r="BA416" s="305"/>
      <c r="BB416" s="305"/>
      <c r="BC416" s="305"/>
      <c r="BD416" s="305"/>
      <c r="BE416" s="305"/>
      <c r="BF416" s="305"/>
      <c r="BG416" s="305"/>
      <c r="BH416" s="305"/>
      <c r="BI416" s="305"/>
      <c r="BJ416" s="305"/>
      <c r="BK416" s="305"/>
      <c r="BL416" s="305"/>
      <c r="BM416" s="305"/>
      <c r="BN416" s="305"/>
      <c r="BO416" s="305"/>
      <c r="BP416" s="305"/>
      <c r="BQ416" s="305"/>
      <c r="BR416" s="305"/>
      <c r="BS416" s="305"/>
      <c r="BT416" s="305"/>
      <c r="BU416" s="305"/>
      <c r="BV416" s="305"/>
      <c r="BW416" s="305"/>
      <c r="BX416" s="305"/>
      <c r="BY416" s="305"/>
      <c r="BZ416" s="305"/>
      <c r="CA416" s="305"/>
      <c r="CB416" s="305"/>
      <c r="CC416" s="305"/>
      <c r="CD416" s="305"/>
      <c r="CE416" s="305"/>
      <c r="CF416" s="305"/>
      <c r="CG416" s="305"/>
      <c r="CH416" s="305"/>
      <c r="CI416" s="305"/>
      <c r="CJ416" s="305"/>
    </row>
    <row r="417" spans="2:88" s="116" customFormat="1" ht="27.75">
      <c r="B417" s="117" t="s">
        <v>246</v>
      </c>
      <c r="C417" s="114" t="s">
        <v>137</v>
      </c>
      <c r="D417" s="115">
        <v>15</v>
      </c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>
        <v>15</v>
      </c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K417" s="305"/>
      <c r="AL417" s="305"/>
      <c r="AM417" s="305"/>
      <c r="AN417" s="305"/>
      <c r="AO417" s="305"/>
      <c r="AP417" s="305"/>
      <c r="AQ417" s="305"/>
      <c r="AR417" s="305"/>
      <c r="AS417" s="305"/>
      <c r="AT417" s="305"/>
      <c r="AU417" s="305"/>
      <c r="AV417" s="305"/>
      <c r="AW417" s="305"/>
      <c r="AX417" s="305"/>
      <c r="AY417" s="305"/>
      <c r="AZ417" s="305"/>
      <c r="BA417" s="305"/>
      <c r="BB417" s="305"/>
      <c r="BC417" s="305"/>
      <c r="BD417" s="305"/>
      <c r="BE417" s="305"/>
      <c r="BF417" s="305"/>
      <c r="BG417" s="305"/>
      <c r="BH417" s="305"/>
      <c r="BI417" s="305"/>
      <c r="BJ417" s="305"/>
      <c r="BK417" s="305"/>
      <c r="BL417" s="305"/>
      <c r="BM417" s="305"/>
      <c r="BN417" s="305"/>
      <c r="BO417" s="305"/>
      <c r="BP417" s="305"/>
      <c r="BQ417" s="305"/>
      <c r="BR417" s="305"/>
      <c r="BS417" s="305"/>
      <c r="BT417" s="305"/>
      <c r="BU417" s="305"/>
      <c r="BV417" s="305"/>
      <c r="BW417" s="305"/>
      <c r="BX417" s="305"/>
      <c r="BY417" s="305"/>
      <c r="BZ417" s="305"/>
      <c r="CA417" s="305"/>
      <c r="CB417" s="305"/>
      <c r="CC417" s="305"/>
      <c r="CD417" s="305"/>
      <c r="CE417" s="305"/>
      <c r="CF417" s="305"/>
      <c r="CG417" s="305"/>
      <c r="CH417" s="305"/>
      <c r="CI417" s="305"/>
      <c r="CJ417" s="305"/>
    </row>
    <row r="418" spans="2:88" s="116" customFormat="1" ht="27.75">
      <c r="B418" s="117"/>
      <c r="C418" s="118"/>
      <c r="D418" s="115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K418" s="305"/>
      <c r="AL418" s="305"/>
      <c r="AM418" s="305"/>
      <c r="AN418" s="305"/>
      <c r="AO418" s="305"/>
      <c r="AP418" s="305"/>
      <c r="AQ418" s="305"/>
      <c r="AR418" s="305"/>
      <c r="AS418" s="305"/>
      <c r="AT418" s="305"/>
      <c r="AU418" s="305"/>
      <c r="AV418" s="305"/>
      <c r="AW418" s="305"/>
      <c r="AX418" s="305"/>
      <c r="AY418" s="305"/>
      <c r="AZ418" s="305"/>
      <c r="BA418" s="305"/>
      <c r="BB418" s="305"/>
      <c r="BC418" s="305"/>
      <c r="BD418" s="305"/>
      <c r="BE418" s="305"/>
      <c r="BF418" s="305"/>
      <c r="BG418" s="305"/>
      <c r="BH418" s="305"/>
      <c r="BI418" s="305"/>
      <c r="BJ418" s="305"/>
      <c r="BK418" s="305"/>
      <c r="BL418" s="305"/>
      <c r="BM418" s="305"/>
      <c r="BN418" s="305"/>
      <c r="BO418" s="305"/>
      <c r="BP418" s="305"/>
      <c r="BQ418" s="305"/>
      <c r="BR418" s="305"/>
      <c r="BS418" s="305"/>
      <c r="BT418" s="305"/>
      <c r="BU418" s="305"/>
      <c r="BV418" s="305"/>
      <c r="BW418" s="305"/>
      <c r="BX418" s="305"/>
      <c r="BY418" s="305"/>
      <c r="BZ418" s="305"/>
      <c r="CA418" s="305"/>
      <c r="CB418" s="305"/>
      <c r="CC418" s="305"/>
      <c r="CD418" s="305"/>
      <c r="CE418" s="305"/>
      <c r="CF418" s="305"/>
      <c r="CG418" s="305"/>
      <c r="CH418" s="305"/>
      <c r="CI418" s="305"/>
      <c r="CJ418" s="305"/>
    </row>
    <row r="419" spans="2:88" s="116" customFormat="1" ht="27.75">
      <c r="B419" s="117"/>
      <c r="C419" s="114"/>
      <c r="D419" s="115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K419" s="305"/>
      <c r="AL419" s="305"/>
      <c r="AM419" s="305"/>
      <c r="AN419" s="305"/>
      <c r="AO419" s="305"/>
      <c r="AP419" s="305"/>
      <c r="AQ419" s="305"/>
      <c r="AR419" s="305"/>
      <c r="AS419" s="305"/>
      <c r="AT419" s="305"/>
      <c r="AU419" s="305"/>
      <c r="AV419" s="305"/>
      <c r="AW419" s="305"/>
      <c r="AX419" s="305"/>
      <c r="AY419" s="305"/>
      <c r="AZ419" s="305"/>
      <c r="BA419" s="305"/>
      <c r="BB419" s="305"/>
      <c r="BC419" s="305"/>
      <c r="BD419" s="305"/>
      <c r="BE419" s="305"/>
      <c r="BF419" s="305"/>
      <c r="BG419" s="305"/>
      <c r="BH419" s="305"/>
      <c r="BI419" s="305"/>
      <c r="BJ419" s="305"/>
      <c r="BK419" s="305"/>
      <c r="BL419" s="305"/>
      <c r="BM419" s="305"/>
      <c r="BN419" s="305"/>
      <c r="BO419" s="305"/>
      <c r="BP419" s="305"/>
      <c r="BQ419" s="305"/>
      <c r="BR419" s="305"/>
      <c r="BS419" s="305"/>
      <c r="BT419" s="305"/>
      <c r="BU419" s="305"/>
      <c r="BV419" s="305"/>
      <c r="BW419" s="305"/>
      <c r="BX419" s="305"/>
      <c r="BY419" s="305"/>
      <c r="BZ419" s="305"/>
      <c r="CA419" s="305"/>
      <c r="CB419" s="305"/>
      <c r="CC419" s="305"/>
      <c r="CD419" s="305"/>
      <c r="CE419" s="305"/>
      <c r="CF419" s="305"/>
      <c r="CG419" s="305"/>
      <c r="CH419" s="305"/>
      <c r="CI419" s="305"/>
      <c r="CJ419" s="305"/>
    </row>
    <row r="420" spans="2:88" s="116" customFormat="1" ht="27.75">
      <c r="B420" s="117" t="s">
        <v>234</v>
      </c>
      <c r="C420" s="114" t="s">
        <v>53</v>
      </c>
      <c r="D420" s="115">
        <v>180</v>
      </c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>
        <v>180</v>
      </c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K420" s="305"/>
      <c r="AL420" s="305"/>
      <c r="AM420" s="305"/>
      <c r="AN420" s="305"/>
      <c r="AO420" s="305"/>
      <c r="AP420" s="305"/>
      <c r="AQ420" s="305"/>
      <c r="AR420" s="305"/>
      <c r="AS420" s="305"/>
      <c r="AT420" s="305"/>
      <c r="AU420" s="305"/>
      <c r="AV420" s="305"/>
      <c r="AW420" s="305"/>
      <c r="AX420" s="305"/>
      <c r="AY420" s="305"/>
      <c r="AZ420" s="305"/>
      <c r="BA420" s="305"/>
      <c r="BB420" s="305"/>
      <c r="BC420" s="305"/>
      <c r="BD420" s="305"/>
      <c r="BE420" s="305"/>
      <c r="BF420" s="305"/>
      <c r="BG420" s="305"/>
      <c r="BH420" s="305"/>
      <c r="BI420" s="305"/>
      <c r="BJ420" s="305"/>
      <c r="BK420" s="305"/>
      <c r="BL420" s="305"/>
      <c r="BM420" s="305"/>
      <c r="BN420" s="305"/>
      <c r="BO420" s="305"/>
      <c r="BP420" s="305"/>
      <c r="BQ420" s="305"/>
      <c r="BR420" s="305"/>
      <c r="BS420" s="305"/>
      <c r="BT420" s="305"/>
      <c r="BU420" s="305"/>
      <c r="BV420" s="305"/>
      <c r="BW420" s="305"/>
      <c r="BX420" s="305"/>
      <c r="BY420" s="305"/>
      <c r="BZ420" s="305"/>
      <c r="CA420" s="305"/>
      <c r="CB420" s="305"/>
      <c r="CC420" s="305"/>
      <c r="CD420" s="305"/>
      <c r="CE420" s="305"/>
      <c r="CF420" s="305"/>
      <c r="CG420" s="305"/>
      <c r="CH420" s="305"/>
      <c r="CI420" s="305"/>
      <c r="CJ420" s="305"/>
    </row>
    <row r="421" spans="2:88" s="116" customFormat="1" ht="27.75">
      <c r="B421" s="117" t="s">
        <v>247</v>
      </c>
      <c r="C421" s="114" t="s">
        <v>486</v>
      </c>
      <c r="D421" s="115">
        <v>135</v>
      </c>
      <c r="E421" s="114"/>
      <c r="F421" s="114">
        <v>41.6</v>
      </c>
      <c r="G421" s="114"/>
      <c r="H421" s="114"/>
      <c r="I421" s="114"/>
      <c r="J421" s="114"/>
      <c r="K421" s="114"/>
      <c r="L421" s="114"/>
      <c r="M421" s="114"/>
      <c r="N421" s="114">
        <v>50.6</v>
      </c>
      <c r="O421" s="114"/>
      <c r="P421" s="114"/>
      <c r="Q421" s="114"/>
      <c r="R421" s="114"/>
      <c r="S421" s="114"/>
      <c r="T421" s="114"/>
      <c r="U421" s="114">
        <v>104</v>
      </c>
      <c r="V421" s="114"/>
      <c r="W421" s="114"/>
      <c r="X421" s="114"/>
      <c r="Y421" s="114"/>
      <c r="Z421" s="114">
        <v>8.5</v>
      </c>
      <c r="AA421" s="114"/>
      <c r="AB421" s="114"/>
      <c r="AC421" s="114">
        <v>6.6</v>
      </c>
      <c r="AD421" s="114">
        <v>17.5</v>
      </c>
      <c r="AE421" s="114"/>
      <c r="AF421" s="114"/>
      <c r="AG421" s="114"/>
      <c r="AH421" s="114"/>
      <c r="AI421" s="114"/>
      <c r="AK421" s="305">
        <v>0.5</v>
      </c>
      <c r="AL421" s="305"/>
      <c r="AM421" s="305"/>
      <c r="AN421" s="305"/>
      <c r="AO421" s="305"/>
      <c r="AP421" s="305"/>
      <c r="AQ421" s="305"/>
      <c r="AR421" s="305"/>
      <c r="AS421" s="305"/>
      <c r="AT421" s="305"/>
      <c r="AU421" s="305"/>
      <c r="AV421" s="305"/>
      <c r="AW421" s="305"/>
      <c r="AX421" s="305"/>
      <c r="AY421" s="305"/>
      <c r="AZ421" s="305"/>
      <c r="BA421" s="305"/>
      <c r="BB421" s="305"/>
      <c r="BC421" s="305"/>
      <c r="BD421" s="305"/>
      <c r="BE421" s="305"/>
      <c r="BF421" s="305"/>
      <c r="BG421" s="305"/>
      <c r="BH421" s="305"/>
      <c r="BI421" s="305"/>
      <c r="BJ421" s="305"/>
      <c r="BK421" s="305"/>
      <c r="BL421" s="305"/>
      <c r="BM421" s="305"/>
      <c r="BN421" s="305"/>
      <c r="BO421" s="305"/>
      <c r="BP421" s="305"/>
      <c r="BQ421" s="305"/>
      <c r="BR421" s="305"/>
      <c r="BS421" s="305"/>
      <c r="BT421" s="305"/>
      <c r="BU421" s="305"/>
      <c r="BV421" s="305"/>
      <c r="BW421" s="305"/>
      <c r="BX421" s="305"/>
      <c r="BY421" s="305"/>
      <c r="BZ421" s="305"/>
      <c r="CA421" s="305"/>
      <c r="CB421" s="305"/>
      <c r="CC421" s="305"/>
      <c r="CD421" s="305"/>
      <c r="CE421" s="305"/>
      <c r="CF421" s="305"/>
      <c r="CG421" s="305"/>
      <c r="CH421" s="305"/>
      <c r="CI421" s="305"/>
      <c r="CJ421" s="305"/>
    </row>
    <row r="422" spans="2:88" s="116" customFormat="1" ht="27.75">
      <c r="B422" s="117"/>
      <c r="C422" s="114"/>
      <c r="D422" s="115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K422" s="305"/>
      <c r="AL422" s="305"/>
      <c r="AM422" s="305"/>
      <c r="AN422" s="305"/>
      <c r="AO422" s="305"/>
      <c r="AP422" s="305"/>
      <c r="AQ422" s="305"/>
      <c r="AR422" s="305"/>
      <c r="AS422" s="305"/>
      <c r="AT422" s="305"/>
      <c r="AU422" s="305"/>
      <c r="AV422" s="305"/>
      <c r="AW422" s="305"/>
      <c r="AX422" s="305"/>
      <c r="AY422" s="305"/>
      <c r="AZ422" s="305"/>
      <c r="BA422" s="305"/>
      <c r="BB422" s="305"/>
      <c r="BC422" s="305"/>
      <c r="BD422" s="305"/>
      <c r="BE422" s="305"/>
      <c r="BF422" s="305"/>
      <c r="BG422" s="305"/>
      <c r="BH422" s="305"/>
      <c r="BI422" s="305"/>
      <c r="BJ422" s="305"/>
      <c r="BK422" s="305"/>
      <c r="BL422" s="305"/>
      <c r="BM422" s="305"/>
      <c r="BN422" s="305"/>
      <c r="BO422" s="305"/>
      <c r="BP422" s="305"/>
      <c r="BQ422" s="305"/>
      <c r="BR422" s="305"/>
      <c r="BS422" s="305"/>
      <c r="BT422" s="305"/>
      <c r="BU422" s="305"/>
      <c r="BV422" s="305"/>
      <c r="BW422" s="305"/>
      <c r="BX422" s="305"/>
      <c r="BY422" s="305"/>
      <c r="BZ422" s="305"/>
      <c r="CA422" s="305"/>
      <c r="CB422" s="305"/>
      <c r="CC422" s="305"/>
      <c r="CD422" s="305"/>
      <c r="CE422" s="305"/>
      <c r="CF422" s="305"/>
      <c r="CG422" s="305"/>
      <c r="CH422" s="305"/>
      <c r="CI422" s="305"/>
      <c r="CJ422" s="305"/>
    </row>
    <row r="423" spans="2:88" s="116" customFormat="1" ht="27.75">
      <c r="B423" s="117" t="s">
        <v>482</v>
      </c>
      <c r="C423" s="114" t="s">
        <v>483</v>
      </c>
      <c r="D423" s="115">
        <v>100</v>
      </c>
      <c r="E423" s="114"/>
      <c r="F423" s="114"/>
      <c r="G423" s="114"/>
      <c r="H423" s="114"/>
      <c r="I423" s="114"/>
      <c r="J423" s="114"/>
      <c r="K423" s="114"/>
      <c r="L423" s="114">
        <v>70</v>
      </c>
      <c r="M423" s="114"/>
      <c r="N423" s="114">
        <v>17</v>
      </c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>
        <v>9</v>
      </c>
      <c r="AD423" s="114"/>
      <c r="AE423" s="114"/>
      <c r="AF423" s="114"/>
      <c r="AG423" s="114"/>
      <c r="AH423" s="114"/>
      <c r="AI423" s="114"/>
      <c r="AJ423" s="116">
        <v>0.2</v>
      </c>
      <c r="AK423" s="305"/>
      <c r="AL423" s="305"/>
      <c r="AM423" s="305"/>
      <c r="AN423" s="305"/>
      <c r="AO423" s="305"/>
      <c r="AP423" s="305"/>
      <c r="AQ423" s="305"/>
      <c r="AR423" s="305"/>
      <c r="AS423" s="305"/>
      <c r="AT423" s="305"/>
      <c r="AU423" s="305"/>
      <c r="AV423" s="305"/>
      <c r="AW423" s="305"/>
      <c r="AX423" s="305"/>
      <c r="AY423" s="305"/>
      <c r="AZ423" s="305"/>
      <c r="BA423" s="305"/>
      <c r="BB423" s="305"/>
      <c r="BC423" s="305"/>
      <c r="BD423" s="305"/>
      <c r="BE423" s="305"/>
      <c r="BF423" s="305"/>
      <c r="BG423" s="305"/>
      <c r="BH423" s="305"/>
      <c r="BI423" s="305"/>
      <c r="BJ423" s="305"/>
      <c r="BK423" s="305"/>
      <c r="BL423" s="305"/>
      <c r="BM423" s="305"/>
      <c r="BN423" s="305"/>
      <c r="BO423" s="305"/>
      <c r="BP423" s="305"/>
      <c r="BQ423" s="305"/>
      <c r="BR423" s="305"/>
      <c r="BS423" s="305"/>
      <c r="BT423" s="305"/>
      <c r="BU423" s="305"/>
      <c r="BV423" s="305"/>
      <c r="BW423" s="305"/>
      <c r="BX423" s="305"/>
      <c r="BY423" s="305"/>
      <c r="BZ423" s="305"/>
      <c r="CA423" s="305"/>
      <c r="CB423" s="305"/>
      <c r="CC423" s="305"/>
      <c r="CD423" s="305"/>
      <c r="CE423" s="305"/>
      <c r="CF423" s="305"/>
      <c r="CG423" s="305"/>
      <c r="CH423" s="305"/>
      <c r="CI423" s="305"/>
      <c r="CJ423" s="305"/>
    </row>
    <row r="424" spans="2:88" s="116" customFormat="1" ht="27.75">
      <c r="B424" s="117" t="s">
        <v>260</v>
      </c>
      <c r="C424" s="114" t="s">
        <v>316</v>
      </c>
      <c r="D424" s="115">
        <v>350</v>
      </c>
      <c r="E424" s="114"/>
      <c r="F424" s="114"/>
      <c r="G424" s="114"/>
      <c r="H424" s="114"/>
      <c r="I424" s="114"/>
      <c r="J424" s="114"/>
      <c r="K424" s="114">
        <v>42</v>
      </c>
      <c r="L424" s="114">
        <v>126</v>
      </c>
      <c r="M424" s="114">
        <v>2.8</v>
      </c>
      <c r="N424" s="114"/>
      <c r="O424" s="114"/>
      <c r="P424" s="114"/>
      <c r="Q424" s="114"/>
      <c r="R424" s="114"/>
      <c r="S424" s="114"/>
      <c r="T424" s="114"/>
      <c r="U424" s="114"/>
      <c r="V424" s="114">
        <v>7</v>
      </c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K424" s="305">
        <v>1.4</v>
      </c>
      <c r="AL424" s="305"/>
      <c r="AM424" s="305"/>
      <c r="AN424" s="305">
        <v>0.01</v>
      </c>
      <c r="AO424" s="305"/>
      <c r="AP424" s="305"/>
      <c r="AQ424" s="305"/>
      <c r="AR424" s="305"/>
      <c r="AS424" s="305"/>
      <c r="AT424" s="305"/>
      <c r="AU424" s="305"/>
      <c r="AV424" s="305"/>
      <c r="AW424" s="305"/>
      <c r="AX424" s="305"/>
      <c r="AY424" s="305"/>
      <c r="AZ424" s="305"/>
      <c r="BA424" s="305"/>
      <c r="BB424" s="305"/>
      <c r="BC424" s="305"/>
      <c r="BD424" s="305"/>
      <c r="BE424" s="305"/>
      <c r="BF424" s="305"/>
      <c r="BG424" s="305"/>
      <c r="BH424" s="305"/>
      <c r="BI424" s="305"/>
      <c r="BJ424" s="305"/>
      <c r="BK424" s="305"/>
      <c r="BL424" s="305"/>
      <c r="BM424" s="305"/>
      <c r="BN424" s="305"/>
      <c r="BO424" s="305"/>
      <c r="BP424" s="305"/>
      <c r="BQ424" s="305"/>
      <c r="BR424" s="305"/>
      <c r="BS424" s="305"/>
      <c r="BT424" s="305"/>
      <c r="BU424" s="305"/>
      <c r="BV424" s="305"/>
      <c r="BW424" s="305"/>
      <c r="BX424" s="305"/>
      <c r="BY424" s="305"/>
      <c r="BZ424" s="305"/>
      <c r="CA424" s="305"/>
      <c r="CB424" s="305"/>
      <c r="CC424" s="305"/>
      <c r="CD424" s="305"/>
      <c r="CE424" s="305"/>
      <c r="CF424" s="305"/>
      <c r="CG424" s="305"/>
      <c r="CH424" s="305"/>
      <c r="CI424" s="305"/>
      <c r="CJ424" s="305"/>
    </row>
    <row r="425" spans="2:88" s="116" customFormat="1" ht="27.75">
      <c r="B425" s="117"/>
      <c r="C425" s="114" t="s">
        <v>249</v>
      </c>
      <c r="D425" s="115">
        <v>7</v>
      </c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>
        <v>7</v>
      </c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K425" s="305"/>
      <c r="AL425" s="305"/>
      <c r="AM425" s="305"/>
      <c r="AN425" s="305"/>
      <c r="AO425" s="305"/>
      <c r="AP425" s="305"/>
      <c r="AQ425" s="305"/>
      <c r="AR425" s="305"/>
      <c r="AS425" s="305"/>
      <c r="AT425" s="305"/>
      <c r="AU425" s="305"/>
      <c r="AV425" s="305"/>
      <c r="AW425" s="305"/>
      <c r="AX425" s="305"/>
      <c r="AY425" s="305"/>
      <c r="AZ425" s="305"/>
      <c r="BA425" s="305"/>
      <c r="BB425" s="305"/>
      <c r="BC425" s="305"/>
      <c r="BD425" s="305"/>
      <c r="BE425" s="305"/>
      <c r="BF425" s="305"/>
      <c r="BG425" s="305"/>
      <c r="BH425" s="305"/>
      <c r="BI425" s="305"/>
      <c r="BJ425" s="305"/>
      <c r="BK425" s="305"/>
      <c r="BL425" s="305"/>
      <c r="BM425" s="305"/>
      <c r="BN425" s="305"/>
      <c r="BO425" s="305"/>
      <c r="BP425" s="305"/>
      <c r="BQ425" s="305"/>
      <c r="BR425" s="305"/>
      <c r="BS425" s="305"/>
      <c r="BT425" s="305"/>
      <c r="BU425" s="305"/>
      <c r="BV425" s="305"/>
      <c r="BW425" s="305"/>
      <c r="BX425" s="305"/>
      <c r="BY425" s="305"/>
      <c r="BZ425" s="305"/>
      <c r="CA425" s="305"/>
      <c r="CB425" s="305"/>
      <c r="CC425" s="305"/>
      <c r="CD425" s="305"/>
      <c r="CE425" s="305"/>
      <c r="CF425" s="305"/>
      <c r="CG425" s="305"/>
      <c r="CH425" s="305"/>
      <c r="CI425" s="305"/>
      <c r="CJ425" s="305"/>
    </row>
    <row r="426" spans="2:88" s="116" customFormat="1" ht="27.75">
      <c r="B426" s="117" t="s">
        <v>397</v>
      </c>
      <c r="C426" s="114" t="s">
        <v>407</v>
      </c>
      <c r="D426" s="115">
        <v>100</v>
      </c>
      <c r="E426" s="114">
        <v>18</v>
      </c>
      <c r="F426" s="114"/>
      <c r="G426" s="114"/>
      <c r="H426" s="114"/>
      <c r="I426" s="114"/>
      <c r="J426" s="114"/>
      <c r="K426" s="114"/>
      <c r="L426" s="114">
        <v>19.100000000000001</v>
      </c>
      <c r="M426" s="114"/>
      <c r="N426" s="114"/>
      <c r="O426" s="114"/>
      <c r="P426" s="114"/>
      <c r="Q426" s="114">
        <v>74</v>
      </c>
      <c r="R426" s="114"/>
      <c r="S426" s="114"/>
      <c r="T426" s="114"/>
      <c r="U426" s="114">
        <v>24</v>
      </c>
      <c r="V426" s="114"/>
      <c r="W426" s="114"/>
      <c r="X426" s="114"/>
      <c r="Y426" s="114">
        <v>6</v>
      </c>
      <c r="Z426" s="114"/>
      <c r="AA426" s="114"/>
      <c r="AB426" s="114"/>
      <c r="AC426" s="114">
        <v>6</v>
      </c>
      <c r="AD426" s="114"/>
      <c r="AE426" s="114"/>
      <c r="AF426" s="114"/>
      <c r="AG426" s="114"/>
      <c r="AH426" s="114"/>
      <c r="AI426" s="114"/>
      <c r="AK426" s="305"/>
      <c r="AL426" s="305"/>
      <c r="AM426" s="305"/>
      <c r="AN426" s="308"/>
      <c r="AO426" s="305"/>
      <c r="AP426" s="305"/>
      <c r="AQ426" s="305"/>
      <c r="AR426" s="305"/>
      <c r="AS426" s="305"/>
      <c r="AT426" s="305"/>
      <c r="AU426" s="305"/>
      <c r="AV426" s="305"/>
      <c r="AW426" s="305"/>
      <c r="AX426" s="305"/>
      <c r="AY426" s="305"/>
      <c r="AZ426" s="305"/>
      <c r="BA426" s="305"/>
      <c r="BB426" s="305"/>
      <c r="BC426" s="305"/>
      <c r="BD426" s="305"/>
      <c r="BE426" s="305"/>
      <c r="BF426" s="305"/>
      <c r="BG426" s="305"/>
      <c r="BH426" s="305"/>
      <c r="BI426" s="305"/>
      <c r="BJ426" s="305"/>
      <c r="BK426" s="305"/>
      <c r="BL426" s="305"/>
      <c r="BM426" s="305"/>
      <c r="BN426" s="305"/>
      <c r="BO426" s="305"/>
      <c r="BP426" s="305"/>
      <c r="BQ426" s="305"/>
      <c r="BR426" s="305"/>
      <c r="BS426" s="305"/>
      <c r="BT426" s="305"/>
      <c r="BU426" s="305"/>
      <c r="BV426" s="305"/>
      <c r="BW426" s="305"/>
      <c r="BX426" s="305"/>
      <c r="BY426" s="305"/>
      <c r="BZ426" s="305"/>
      <c r="CA426" s="305"/>
      <c r="CB426" s="305"/>
      <c r="CC426" s="305"/>
      <c r="CD426" s="305"/>
      <c r="CE426" s="305"/>
      <c r="CF426" s="305"/>
      <c r="CG426" s="305"/>
      <c r="CH426" s="305"/>
      <c r="CI426" s="305"/>
      <c r="CJ426" s="305"/>
    </row>
    <row r="427" spans="2:88" s="116" customFormat="1" ht="27.75">
      <c r="B427" s="117" t="s">
        <v>250</v>
      </c>
      <c r="C427" s="114" t="s">
        <v>47</v>
      </c>
      <c r="D427" s="115">
        <v>150</v>
      </c>
      <c r="E427" s="114"/>
      <c r="F427" s="114"/>
      <c r="G427" s="114"/>
      <c r="H427" s="114"/>
      <c r="I427" s="114"/>
      <c r="J427" s="114"/>
      <c r="K427" s="114">
        <v>128.30000000000001</v>
      </c>
      <c r="L427" s="114"/>
      <c r="M427" s="114"/>
      <c r="N427" s="114"/>
      <c r="O427" s="114"/>
      <c r="P427" s="114"/>
      <c r="Q427" s="114"/>
      <c r="R427" s="114"/>
      <c r="S427" s="114"/>
      <c r="T427" s="114"/>
      <c r="U427" s="114">
        <v>22.5</v>
      </c>
      <c r="V427" s="114">
        <v>5.25</v>
      </c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K427" s="116">
        <v>0.9</v>
      </c>
    </row>
    <row r="428" spans="2:88" s="116" customFormat="1" ht="27.75">
      <c r="B428" s="117" t="s">
        <v>265</v>
      </c>
      <c r="C428" s="118" t="s">
        <v>266</v>
      </c>
      <c r="D428" s="115">
        <v>200</v>
      </c>
      <c r="E428" s="114"/>
      <c r="F428" s="114"/>
      <c r="G428" s="114"/>
      <c r="H428" s="114"/>
      <c r="I428" s="114"/>
      <c r="J428" s="114"/>
      <c r="K428" s="114"/>
      <c r="L428" s="114"/>
      <c r="M428" s="114"/>
      <c r="N428" s="114">
        <v>40</v>
      </c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>
        <v>20</v>
      </c>
      <c r="AE428" s="114"/>
      <c r="AF428" s="114"/>
      <c r="AG428" s="114"/>
      <c r="AH428" s="114"/>
      <c r="AI428" s="114"/>
      <c r="AK428" s="305"/>
      <c r="AL428" s="305"/>
      <c r="AM428" s="305"/>
      <c r="AN428" s="305"/>
      <c r="AO428" s="305"/>
      <c r="AP428" s="305"/>
      <c r="AQ428" s="305"/>
      <c r="AR428" s="305"/>
      <c r="AS428" s="305"/>
      <c r="AT428" s="305"/>
      <c r="AU428" s="305"/>
      <c r="AV428" s="305"/>
      <c r="AW428" s="305"/>
      <c r="AX428" s="305"/>
      <c r="AY428" s="305"/>
      <c r="AZ428" s="305"/>
      <c r="BA428" s="305"/>
      <c r="BB428" s="305"/>
      <c r="BC428" s="305"/>
      <c r="BD428" s="305"/>
      <c r="BE428" s="305"/>
      <c r="BF428" s="305"/>
      <c r="BG428" s="305"/>
      <c r="BH428" s="305"/>
      <c r="BI428" s="305"/>
      <c r="BJ428" s="305"/>
      <c r="BK428" s="305"/>
      <c r="BL428" s="305"/>
      <c r="BM428" s="305"/>
      <c r="BN428" s="305"/>
      <c r="BO428" s="305"/>
      <c r="BP428" s="305"/>
      <c r="BQ428" s="305"/>
      <c r="BR428" s="305"/>
      <c r="BS428" s="305"/>
      <c r="BT428" s="305"/>
      <c r="BU428" s="305"/>
      <c r="BV428" s="305"/>
      <c r="BW428" s="305"/>
      <c r="BX428" s="305"/>
      <c r="BY428" s="305"/>
      <c r="BZ428" s="305"/>
      <c r="CA428" s="305"/>
      <c r="CB428" s="305"/>
      <c r="CC428" s="305"/>
      <c r="CD428" s="305"/>
      <c r="CE428" s="305"/>
      <c r="CF428" s="305"/>
      <c r="CG428" s="305"/>
      <c r="CH428" s="305"/>
      <c r="CI428" s="305"/>
      <c r="CJ428" s="305"/>
    </row>
    <row r="429" spans="2:88" s="116" customFormat="1" ht="27.75">
      <c r="B429" s="117"/>
      <c r="C429" s="118" t="s">
        <v>39</v>
      </c>
      <c r="D429" s="115">
        <v>70</v>
      </c>
      <c r="E429" s="114"/>
      <c r="F429" s="114"/>
      <c r="G429" s="114"/>
      <c r="H429" s="114"/>
      <c r="I429" s="115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K429" s="305"/>
      <c r="AL429" s="305"/>
      <c r="AM429" s="305"/>
      <c r="AN429" s="305"/>
      <c r="AO429" s="305"/>
      <c r="AP429" s="305"/>
      <c r="AQ429" s="305"/>
      <c r="AR429" s="305"/>
      <c r="AS429" s="305"/>
      <c r="AT429" s="305"/>
      <c r="AU429" s="305"/>
      <c r="AV429" s="305"/>
      <c r="AW429" s="305"/>
      <c r="AX429" s="305"/>
      <c r="AY429" s="305"/>
      <c r="AZ429" s="305"/>
      <c r="BA429" s="305"/>
      <c r="BB429" s="305"/>
      <c r="BC429" s="305"/>
      <c r="BD429" s="305"/>
      <c r="BE429" s="305"/>
      <c r="BF429" s="305"/>
      <c r="BG429" s="305"/>
      <c r="BH429" s="305"/>
      <c r="BI429" s="305"/>
      <c r="BJ429" s="305"/>
      <c r="BK429" s="305"/>
      <c r="BL429" s="305"/>
      <c r="BM429" s="305"/>
      <c r="BN429" s="305"/>
      <c r="BO429" s="305"/>
      <c r="BP429" s="305"/>
      <c r="BQ429" s="305"/>
      <c r="BR429" s="305"/>
      <c r="BS429" s="305"/>
      <c r="BT429" s="305"/>
      <c r="BU429" s="305"/>
      <c r="BV429" s="305"/>
      <c r="BW429" s="305"/>
      <c r="BX429" s="305"/>
      <c r="BY429" s="305"/>
      <c r="BZ429" s="305"/>
      <c r="CA429" s="305"/>
      <c r="CB429" s="305"/>
      <c r="CC429" s="305"/>
      <c r="CD429" s="305"/>
      <c r="CE429" s="305"/>
      <c r="CF429" s="305"/>
      <c r="CG429" s="305"/>
      <c r="CH429" s="305"/>
      <c r="CI429" s="305"/>
      <c r="CJ429" s="305"/>
    </row>
    <row r="430" spans="2:88" s="116" customFormat="1" ht="27.75">
      <c r="B430" s="117" t="s">
        <v>235</v>
      </c>
      <c r="C430" s="118" t="s">
        <v>41</v>
      </c>
      <c r="D430" s="115">
        <v>130</v>
      </c>
      <c r="E430" s="114"/>
      <c r="F430" s="114"/>
      <c r="G430" s="114"/>
      <c r="H430" s="114"/>
      <c r="I430" s="115"/>
      <c r="J430" s="114"/>
      <c r="K430" s="114"/>
      <c r="L430" s="114"/>
      <c r="M430" s="114"/>
      <c r="N430" s="114">
        <v>130</v>
      </c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K430" s="305"/>
      <c r="AL430" s="305"/>
      <c r="AM430" s="305"/>
      <c r="AN430" s="305"/>
      <c r="AO430" s="305"/>
      <c r="AP430" s="305"/>
      <c r="AQ430" s="305"/>
      <c r="AR430" s="305"/>
      <c r="AS430" s="305"/>
      <c r="AT430" s="305"/>
      <c r="AU430" s="305"/>
      <c r="AV430" s="305"/>
      <c r="AW430" s="305"/>
      <c r="AX430" s="305"/>
      <c r="AY430" s="305"/>
      <c r="AZ430" s="305"/>
      <c r="BA430" s="305"/>
      <c r="BB430" s="305"/>
      <c r="BC430" s="305"/>
      <c r="BD430" s="305"/>
      <c r="BE430" s="305"/>
      <c r="BF430" s="305"/>
      <c r="BG430" s="305"/>
      <c r="BH430" s="305"/>
      <c r="BI430" s="305"/>
      <c r="BJ430" s="305"/>
      <c r="BK430" s="305"/>
      <c r="BL430" s="305"/>
      <c r="BM430" s="305"/>
      <c r="BN430" s="305"/>
      <c r="BO430" s="305"/>
      <c r="BP430" s="305"/>
      <c r="BQ430" s="305"/>
      <c r="BR430" s="305"/>
      <c r="BS430" s="305"/>
      <c r="BT430" s="305"/>
      <c r="BU430" s="305"/>
      <c r="BV430" s="305"/>
      <c r="BW430" s="305"/>
      <c r="BX430" s="305"/>
      <c r="BY430" s="305"/>
      <c r="BZ430" s="305"/>
      <c r="CA430" s="305"/>
      <c r="CB430" s="305"/>
      <c r="CC430" s="305"/>
      <c r="CD430" s="305"/>
      <c r="CE430" s="305"/>
      <c r="CF430" s="305"/>
      <c r="CG430" s="305"/>
      <c r="CH430" s="305"/>
      <c r="CI430" s="305"/>
      <c r="CJ430" s="305"/>
    </row>
    <row r="431" spans="2:88" s="116" customFormat="1" ht="27.75">
      <c r="B431" s="117"/>
      <c r="C431" s="118"/>
      <c r="D431" s="115"/>
      <c r="E431" s="114"/>
      <c r="F431" s="114"/>
      <c r="G431" s="114"/>
      <c r="H431" s="114"/>
      <c r="I431" s="115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K431" s="305"/>
      <c r="AL431" s="305"/>
      <c r="AM431" s="305"/>
      <c r="AN431" s="305"/>
      <c r="AO431" s="305"/>
      <c r="AP431" s="305"/>
      <c r="AQ431" s="305"/>
      <c r="AR431" s="305"/>
      <c r="AS431" s="305"/>
      <c r="AT431" s="305"/>
      <c r="AU431" s="305"/>
      <c r="AV431" s="305"/>
      <c r="AW431" s="305"/>
      <c r="AX431" s="305"/>
      <c r="AY431" s="305"/>
      <c r="AZ431" s="305"/>
      <c r="BA431" s="305"/>
      <c r="BB431" s="305"/>
      <c r="BC431" s="305"/>
      <c r="BD431" s="305"/>
      <c r="BE431" s="305"/>
      <c r="BF431" s="305"/>
      <c r="BG431" s="305"/>
      <c r="BH431" s="305"/>
      <c r="BI431" s="305"/>
      <c r="BJ431" s="305"/>
      <c r="BK431" s="305"/>
      <c r="BL431" s="305"/>
      <c r="BM431" s="305"/>
      <c r="BN431" s="305"/>
      <c r="BO431" s="305"/>
      <c r="BP431" s="305"/>
      <c r="BQ431" s="305"/>
      <c r="BR431" s="305"/>
      <c r="BS431" s="305"/>
      <c r="BT431" s="305"/>
      <c r="BU431" s="305"/>
      <c r="BV431" s="305"/>
      <c r="BW431" s="305"/>
      <c r="BX431" s="305"/>
      <c r="BY431" s="305"/>
      <c r="BZ431" s="305"/>
      <c r="CA431" s="305"/>
      <c r="CB431" s="305"/>
      <c r="CC431" s="305"/>
      <c r="CD431" s="305"/>
      <c r="CE431" s="305"/>
      <c r="CF431" s="305"/>
      <c r="CG431" s="305"/>
      <c r="CH431" s="305"/>
      <c r="CI431" s="305"/>
      <c r="CJ431" s="305"/>
    </row>
    <row r="432" spans="2:88" s="116" customFormat="1" ht="27.75">
      <c r="B432" s="117" t="s">
        <v>237</v>
      </c>
      <c r="C432" s="114" t="s">
        <v>238</v>
      </c>
      <c r="D432" s="115">
        <v>120</v>
      </c>
      <c r="E432" s="114">
        <v>33.6</v>
      </c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>
        <v>88.8</v>
      </c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>
        <v>7.2</v>
      </c>
      <c r="AD432" s="114"/>
      <c r="AE432" s="114"/>
      <c r="AF432" s="114"/>
      <c r="AG432" s="114"/>
      <c r="AH432" s="114"/>
      <c r="AI432" s="114"/>
      <c r="AK432" s="305"/>
      <c r="AL432" s="305"/>
      <c r="AM432" s="305"/>
      <c r="AN432" s="305"/>
      <c r="AO432" s="305"/>
      <c r="AP432" s="305"/>
      <c r="AQ432" s="305"/>
      <c r="AR432" s="305"/>
      <c r="AS432" s="305"/>
      <c r="AT432" s="305"/>
      <c r="AU432" s="305"/>
      <c r="AV432" s="305"/>
      <c r="AW432" s="305"/>
      <c r="AX432" s="305"/>
      <c r="AY432" s="305"/>
      <c r="AZ432" s="305"/>
      <c r="BA432" s="305"/>
      <c r="BB432" s="305"/>
      <c r="BC432" s="305"/>
      <c r="BD432" s="305"/>
      <c r="BE432" s="305"/>
      <c r="BF432" s="305"/>
      <c r="BG432" s="305"/>
      <c r="BH432" s="305"/>
      <c r="BI432" s="305"/>
      <c r="BJ432" s="305"/>
      <c r="BK432" s="305"/>
      <c r="BL432" s="305"/>
      <c r="BM432" s="305"/>
      <c r="BN432" s="305"/>
      <c r="BO432" s="305"/>
      <c r="BP432" s="305"/>
      <c r="BQ432" s="305"/>
      <c r="BR432" s="305"/>
      <c r="BS432" s="305"/>
      <c r="BT432" s="305"/>
      <c r="BU432" s="305"/>
      <c r="BV432" s="305"/>
      <c r="BW432" s="305"/>
      <c r="BX432" s="305"/>
      <c r="BY432" s="305"/>
      <c r="BZ432" s="305"/>
      <c r="CA432" s="305"/>
      <c r="CB432" s="305"/>
      <c r="CC432" s="305"/>
      <c r="CD432" s="305"/>
      <c r="CE432" s="305"/>
      <c r="CF432" s="305"/>
      <c r="CG432" s="305"/>
      <c r="CH432" s="305"/>
      <c r="CI432" s="305"/>
      <c r="CJ432" s="305"/>
    </row>
    <row r="433" spans="2:88" s="116" customFormat="1" ht="27.75">
      <c r="B433" s="117" t="s">
        <v>283</v>
      </c>
      <c r="C433" s="114" t="s">
        <v>116</v>
      </c>
      <c r="D433" s="115">
        <v>180</v>
      </c>
      <c r="E433" s="114"/>
      <c r="F433" s="114">
        <v>2.88</v>
      </c>
      <c r="G433" s="114"/>
      <c r="H433" s="114"/>
      <c r="I433" s="114"/>
      <c r="J433" s="114"/>
      <c r="K433" s="114"/>
      <c r="L433" s="114">
        <v>136.1</v>
      </c>
      <c r="M433" s="114"/>
      <c r="N433" s="114"/>
      <c r="O433" s="114"/>
      <c r="P433" s="114"/>
      <c r="Q433" s="114"/>
      <c r="R433" s="114"/>
      <c r="S433" s="114"/>
      <c r="T433" s="114"/>
      <c r="U433" s="114">
        <v>27.07</v>
      </c>
      <c r="V433" s="114">
        <v>10.08</v>
      </c>
      <c r="W433" s="114"/>
      <c r="X433" s="114"/>
      <c r="Y433" s="114"/>
      <c r="Z433" s="114"/>
      <c r="AA433" s="114"/>
      <c r="AB433" s="114"/>
      <c r="AC433" s="114"/>
      <c r="AD433" s="114">
        <v>2.02</v>
      </c>
      <c r="AE433" s="114"/>
      <c r="AF433" s="114"/>
      <c r="AG433" s="114"/>
      <c r="AH433" s="114"/>
      <c r="AI433" s="114"/>
      <c r="AK433" s="305"/>
      <c r="AL433" s="305"/>
      <c r="AM433" s="305"/>
      <c r="AN433" s="305"/>
      <c r="AO433" s="305"/>
      <c r="AP433" s="305"/>
      <c r="AQ433" s="305"/>
      <c r="AR433" s="305"/>
      <c r="AS433" s="305"/>
      <c r="AT433" s="305"/>
      <c r="AU433" s="305"/>
      <c r="AV433" s="305"/>
      <c r="AW433" s="305"/>
      <c r="AX433" s="305"/>
      <c r="AY433" s="305"/>
      <c r="AZ433" s="305"/>
      <c r="BA433" s="305"/>
      <c r="BB433" s="305"/>
      <c r="BC433" s="305"/>
      <c r="BD433" s="305"/>
      <c r="BE433" s="305"/>
      <c r="BF433" s="305"/>
      <c r="BG433" s="305"/>
      <c r="BH433" s="305"/>
      <c r="BI433" s="305"/>
      <c r="BJ433" s="305"/>
      <c r="BK433" s="305"/>
      <c r="BL433" s="305"/>
      <c r="BM433" s="305"/>
      <c r="BN433" s="305"/>
      <c r="BO433" s="305"/>
      <c r="BP433" s="305"/>
      <c r="BQ433" s="305"/>
      <c r="BR433" s="305"/>
      <c r="BS433" s="305"/>
      <c r="BT433" s="305"/>
      <c r="BU433" s="305"/>
      <c r="BV433" s="305"/>
      <c r="BW433" s="305"/>
      <c r="BX433" s="305"/>
      <c r="BY433" s="305"/>
      <c r="BZ433" s="305"/>
      <c r="CA433" s="305"/>
      <c r="CB433" s="305"/>
      <c r="CC433" s="305"/>
      <c r="CD433" s="305"/>
      <c r="CE433" s="305"/>
      <c r="CF433" s="305"/>
      <c r="CG433" s="305"/>
      <c r="CH433" s="305"/>
      <c r="CI433" s="305"/>
      <c r="CJ433" s="305"/>
    </row>
    <row r="434" spans="2:88" s="116" customFormat="1" ht="27.75">
      <c r="B434" s="117" t="s">
        <v>245</v>
      </c>
      <c r="C434" s="114" t="s">
        <v>3</v>
      </c>
      <c r="D434" s="115">
        <v>200</v>
      </c>
      <c r="E434" s="115"/>
      <c r="F434" s="115"/>
      <c r="G434" s="115"/>
      <c r="H434" s="115"/>
      <c r="I434" s="115"/>
      <c r="J434" s="115"/>
      <c r="K434" s="115"/>
      <c r="L434" s="115"/>
      <c r="M434" s="115"/>
      <c r="N434" s="114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4">
        <v>10</v>
      </c>
      <c r="AE434" s="115"/>
      <c r="AF434" s="115"/>
      <c r="AG434" s="115">
        <v>1</v>
      </c>
      <c r="AH434" s="115"/>
      <c r="AI434" s="115"/>
      <c r="AK434" s="305"/>
      <c r="AL434" s="305"/>
      <c r="AM434" s="305"/>
      <c r="AN434" s="305"/>
      <c r="AO434" s="305"/>
      <c r="AP434" s="305"/>
      <c r="AQ434" s="305"/>
      <c r="AR434" s="305"/>
      <c r="AS434" s="305"/>
      <c r="AT434" s="305"/>
      <c r="AU434" s="305"/>
      <c r="AV434" s="305"/>
      <c r="AW434" s="305"/>
      <c r="AX434" s="305"/>
      <c r="AY434" s="305"/>
      <c r="AZ434" s="305"/>
      <c r="BA434" s="305"/>
      <c r="BB434" s="305"/>
      <c r="BC434" s="305"/>
      <c r="BD434" s="305"/>
      <c r="BE434" s="305"/>
      <c r="BF434" s="305"/>
      <c r="BG434" s="305"/>
      <c r="BH434" s="305"/>
      <c r="BI434" s="305"/>
      <c r="BJ434" s="305"/>
      <c r="BK434" s="305"/>
      <c r="BL434" s="305"/>
      <c r="BM434" s="305"/>
      <c r="BN434" s="305"/>
      <c r="BO434" s="305"/>
      <c r="BP434" s="305"/>
      <c r="BQ434" s="305"/>
      <c r="BR434" s="305"/>
      <c r="BS434" s="305"/>
      <c r="BT434" s="305"/>
      <c r="BU434" s="305"/>
      <c r="BV434" s="305"/>
      <c r="BW434" s="305"/>
      <c r="BX434" s="305"/>
      <c r="BY434" s="305"/>
      <c r="BZ434" s="305"/>
      <c r="CA434" s="305"/>
      <c r="CB434" s="305"/>
      <c r="CC434" s="305"/>
      <c r="CD434" s="305"/>
      <c r="CE434" s="305"/>
      <c r="CF434" s="305"/>
      <c r="CG434" s="305"/>
      <c r="CH434" s="305"/>
      <c r="CI434" s="305"/>
      <c r="CJ434" s="305"/>
    </row>
    <row r="435" spans="2:88" s="116" customFormat="1" ht="27.75">
      <c r="B435" s="117"/>
      <c r="C435" s="114" t="s">
        <v>39</v>
      </c>
      <c r="D435" s="115">
        <v>40</v>
      </c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K435" s="305"/>
      <c r="AL435" s="305"/>
      <c r="AM435" s="305"/>
      <c r="AN435" s="305"/>
      <c r="AO435" s="305"/>
      <c r="AP435" s="305"/>
      <c r="AQ435" s="305"/>
      <c r="AR435" s="305"/>
      <c r="AS435" s="305"/>
      <c r="AT435" s="305"/>
      <c r="AU435" s="305"/>
      <c r="AV435" s="305"/>
      <c r="AW435" s="305"/>
      <c r="AX435" s="305"/>
      <c r="AY435" s="305"/>
      <c r="AZ435" s="305"/>
      <c r="BA435" s="305"/>
      <c r="BB435" s="305"/>
      <c r="BC435" s="305"/>
      <c r="BD435" s="305"/>
      <c r="BE435" s="305"/>
      <c r="BF435" s="305"/>
      <c r="BG435" s="305"/>
      <c r="BH435" s="305"/>
      <c r="BI435" s="305"/>
      <c r="BJ435" s="305"/>
      <c r="BK435" s="305"/>
      <c r="BL435" s="305"/>
      <c r="BM435" s="305"/>
      <c r="BN435" s="305"/>
      <c r="BO435" s="305"/>
      <c r="BP435" s="305"/>
      <c r="BQ435" s="305"/>
      <c r="BR435" s="305"/>
      <c r="BS435" s="305"/>
      <c r="BT435" s="305"/>
      <c r="BU435" s="305"/>
      <c r="BV435" s="305"/>
      <c r="BW435" s="305"/>
      <c r="BX435" s="305"/>
      <c r="BY435" s="305"/>
      <c r="BZ435" s="305"/>
      <c r="CA435" s="305"/>
      <c r="CB435" s="305"/>
      <c r="CC435" s="305"/>
      <c r="CD435" s="305"/>
      <c r="CE435" s="305"/>
      <c r="CF435" s="305"/>
      <c r="CG435" s="305"/>
      <c r="CH435" s="305"/>
      <c r="CI435" s="305"/>
      <c r="CJ435" s="305"/>
    </row>
    <row r="436" spans="2:88" s="116" customFormat="1" ht="27.75">
      <c r="B436" s="117"/>
      <c r="C436" s="114" t="s">
        <v>31</v>
      </c>
      <c r="D436" s="115">
        <v>20</v>
      </c>
      <c r="E436" s="114">
        <v>20</v>
      </c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K436" s="305"/>
      <c r="AL436" s="305"/>
      <c r="AM436" s="305"/>
      <c r="AN436" s="305"/>
      <c r="AO436" s="305"/>
      <c r="AP436" s="305"/>
      <c r="AQ436" s="305"/>
      <c r="AR436" s="305"/>
      <c r="AS436" s="305"/>
      <c r="AT436" s="305"/>
      <c r="AU436" s="305"/>
      <c r="AV436" s="305"/>
      <c r="AW436" s="305"/>
      <c r="AX436" s="305"/>
      <c r="AY436" s="305"/>
      <c r="AZ436" s="305"/>
      <c r="BA436" s="305"/>
      <c r="BB436" s="305"/>
      <c r="BC436" s="305"/>
      <c r="BD436" s="305"/>
      <c r="BE436" s="305"/>
      <c r="BF436" s="305"/>
      <c r="BG436" s="305"/>
      <c r="BH436" s="305"/>
      <c r="BI436" s="305"/>
      <c r="BJ436" s="305"/>
      <c r="BK436" s="305"/>
      <c r="BL436" s="305"/>
      <c r="BM436" s="305"/>
      <c r="BN436" s="305"/>
      <c r="BO436" s="305"/>
      <c r="BP436" s="305"/>
      <c r="BQ436" s="305"/>
      <c r="BR436" s="305"/>
      <c r="BS436" s="305"/>
      <c r="BT436" s="305"/>
      <c r="BU436" s="305"/>
      <c r="BV436" s="305"/>
      <c r="BW436" s="305"/>
      <c r="BX436" s="305"/>
      <c r="BY436" s="305"/>
      <c r="BZ436" s="305"/>
      <c r="CA436" s="305"/>
      <c r="CB436" s="305"/>
      <c r="CC436" s="305"/>
      <c r="CD436" s="305"/>
      <c r="CE436" s="305"/>
      <c r="CF436" s="305"/>
      <c r="CG436" s="305"/>
      <c r="CH436" s="305"/>
      <c r="CI436" s="305"/>
      <c r="CJ436" s="305"/>
    </row>
    <row r="437" spans="2:88" s="116" customFormat="1" ht="27.75">
      <c r="B437" s="117"/>
      <c r="C437" s="114"/>
      <c r="D437" s="115"/>
      <c r="E437" s="114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5"/>
      <c r="AD437" s="115"/>
      <c r="AE437" s="115"/>
      <c r="AF437" s="115"/>
      <c r="AG437" s="115"/>
      <c r="AH437" s="115"/>
      <c r="AI437" s="115"/>
      <c r="AK437" s="305"/>
      <c r="AL437" s="305"/>
      <c r="AM437" s="305"/>
      <c r="AN437" s="305"/>
      <c r="AO437" s="305"/>
      <c r="AP437" s="305"/>
      <c r="AQ437" s="305"/>
      <c r="AR437" s="305"/>
      <c r="AS437" s="305"/>
      <c r="AT437" s="305"/>
      <c r="AU437" s="305"/>
      <c r="AV437" s="305"/>
      <c r="AW437" s="305"/>
      <c r="AX437" s="305"/>
      <c r="AY437" s="305"/>
      <c r="AZ437" s="305"/>
      <c r="BA437" s="305"/>
      <c r="BB437" s="305"/>
      <c r="BC437" s="305"/>
      <c r="BD437" s="305"/>
      <c r="BE437" s="305"/>
      <c r="BF437" s="305"/>
      <c r="BG437" s="305"/>
      <c r="BH437" s="305"/>
      <c r="BI437" s="305"/>
      <c r="BJ437" s="305"/>
      <c r="BK437" s="305"/>
      <c r="BL437" s="305"/>
      <c r="BM437" s="305"/>
      <c r="BN437" s="305"/>
      <c r="BO437" s="305"/>
      <c r="BP437" s="305"/>
      <c r="BQ437" s="305"/>
      <c r="BR437" s="305"/>
      <c r="BS437" s="305"/>
      <c r="BT437" s="305"/>
      <c r="BU437" s="305"/>
      <c r="BV437" s="305"/>
      <c r="BW437" s="305"/>
      <c r="BX437" s="305"/>
      <c r="BY437" s="305"/>
      <c r="BZ437" s="305"/>
      <c r="CA437" s="305"/>
      <c r="CB437" s="305"/>
      <c r="CC437" s="305"/>
      <c r="CD437" s="305"/>
      <c r="CE437" s="305"/>
      <c r="CF437" s="305"/>
      <c r="CG437" s="305"/>
      <c r="CH437" s="305"/>
      <c r="CI437" s="305"/>
      <c r="CJ437" s="305"/>
    </row>
    <row r="438" spans="2:88" s="116" customFormat="1" ht="27.75">
      <c r="B438" s="119" t="s">
        <v>234</v>
      </c>
      <c r="C438" s="114" t="s">
        <v>48</v>
      </c>
      <c r="D438" s="115">
        <v>180</v>
      </c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>
        <v>180</v>
      </c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115"/>
      <c r="AH438" s="115"/>
      <c r="AI438" s="115"/>
      <c r="AK438" s="305"/>
      <c r="AL438" s="305"/>
      <c r="AM438" s="305"/>
      <c r="AN438" s="305"/>
      <c r="AO438" s="305"/>
      <c r="AP438" s="305"/>
      <c r="AQ438" s="305"/>
      <c r="AR438" s="305"/>
      <c r="AS438" s="305"/>
      <c r="AT438" s="305"/>
      <c r="AU438" s="305"/>
      <c r="AV438" s="305"/>
      <c r="AW438" s="305"/>
      <c r="AX438" s="305"/>
      <c r="AY438" s="305"/>
      <c r="AZ438" s="305"/>
      <c r="BA438" s="305"/>
      <c r="BB438" s="305"/>
      <c r="BC438" s="305"/>
      <c r="BD438" s="305"/>
      <c r="BE438" s="305"/>
      <c r="BF438" s="305"/>
      <c r="BG438" s="305"/>
      <c r="BH438" s="305"/>
      <c r="BI438" s="305"/>
      <c r="BJ438" s="305"/>
      <c r="BK438" s="305"/>
      <c r="BL438" s="305"/>
      <c r="BM438" s="305"/>
      <c r="BN438" s="305"/>
      <c r="BO438" s="305"/>
      <c r="BP438" s="305"/>
      <c r="BQ438" s="305"/>
      <c r="BR438" s="305"/>
      <c r="BS438" s="305"/>
      <c r="BT438" s="305"/>
      <c r="BU438" s="305"/>
      <c r="BV438" s="305"/>
      <c r="BW438" s="305"/>
      <c r="BX438" s="305"/>
      <c r="BY438" s="305"/>
      <c r="BZ438" s="305"/>
      <c r="CA438" s="305"/>
      <c r="CB438" s="305"/>
      <c r="CC438" s="305"/>
      <c r="CD438" s="305"/>
      <c r="CE438" s="305"/>
      <c r="CF438" s="305"/>
      <c r="CG438" s="305"/>
      <c r="CH438" s="305"/>
      <c r="CI438" s="305"/>
      <c r="CJ438" s="305"/>
    </row>
    <row r="439" spans="2:88" s="116" customFormat="1" ht="27.75">
      <c r="B439" s="114"/>
      <c r="C439" s="114" t="s">
        <v>31</v>
      </c>
      <c r="D439" s="115">
        <v>40</v>
      </c>
      <c r="E439" s="114">
        <v>40</v>
      </c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K439" s="305"/>
      <c r="AL439" s="305"/>
      <c r="AM439" s="305"/>
      <c r="AN439" s="305"/>
      <c r="AO439" s="305"/>
      <c r="AP439" s="305"/>
      <c r="AQ439" s="305"/>
      <c r="AR439" s="305"/>
      <c r="AS439" s="305"/>
      <c r="AT439" s="305"/>
      <c r="AU439" s="305"/>
      <c r="AV439" s="305"/>
      <c r="AW439" s="305"/>
      <c r="AX439" s="305"/>
      <c r="AY439" s="305"/>
      <c r="AZ439" s="305"/>
      <c r="BA439" s="305"/>
      <c r="BB439" s="305"/>
      <c r="BC439" s="305"/>
      <c r="BD439" s="305"/>
      <c r="BE439" s="305"/>
      <c r="BF439" s="305"/>
      <c r="BG439" s="305"/>
      <c r="BH439" s="305"/>
      <c r="BI439" s="305"/>
      <c r="BJ439" s="305"/>
      <c r="BK439" s="305"/>
      <c r="BL439" s="305"/>
      <c r="BM439" s="305"/>
      <c r="BN439" s="305"/>
      <c r="BO439" s="305"/>
      <c r="BP439" s="305"/>
      <c r="BQ439" s="305"/>
      <c r="BR439" s="305"/>
      <c r="BS439" s="305"/>
      <c r="BT439" s="305"/>
      <c r="BU439" s="305"/>
      <c r="BV439" s="305"/>
      <c r="BW439" s="305"/>
      <c r="BX439" s="305"/>
      <c r="BY439" s="305"/>
      <c r="BZ439" s="305"/>
      <c r="CA439" s="305"/>
      <c r="CB439" s="305"/>
      <c r="CC439" s="305"/>
      <c r="CD439" s="305"/>
      <c r="CE439" s="305"/>
      <c r="CF439" s="305"/>
      <c r="CG439" s="305"/>
      <c r="CH439" s="305"/>
      <c r="CI439" s="305"/>
      <c r="CJ439" s="305"/>
    </row>
    <row r="440" spans="2:88" s="116" customFormat="1" ht="27.75">
      <c r="B440" s="114"/>
      <c r="C440" s="114" t="s">
        <v>35</v>
      </c>
      <c r="D440" s="115">
        <v>15</v>
      </c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5"/>
      <c r="AD440" s="115"/>
      <c r="AE440" s="115"/>
      <c r="AF440" s="115"/>
      <c r="AG440" s="115"/>
      <c r="AH440" s="115"/>
      <c r="AI440" s="115"/>
      <c r="AK440" s="305"/>
      <c r="AL440" s="305"/>
      <c r="AM440" s="305"/>
      <c r="AN440" s="305"/>
      <c r="AO440" s="305"/>
      <c r="AP440" s="305"/>
      <c r="AQ440" s="305"/>
      <c r="AR440" s="305"/>
      <c r="AS440" s="305"/>
      <c r="AT440" s="305"/>
      <c r="AU440" s="305"/>
      <c r="AV440" s="305"/>
      <c r="AW440" s="305"/>
      <c r="AX440" s="305"/>
      <c r="AY440" s="305"/>
      <c r="AZ440" s="305"/>
      <c r="BA440" s="305"/>
      <c r="BB440" s="305"/>
      <c r="BC440" s="305"/>
      <c r="BD440" s="305"/>
      <c r="BE440" s="305"/>
      <c r="BF440" s="305"/>
      <c r="BG440" s="305"/>
      <c r="BH440" s="305"/>
      <c r="BI440" s="305"/>
      <c r="BJ440" s="305"/>
      <c r="BK440" s="305"/>
      <c r="BL440" s="305"/>
      <c r="BM440" s="305"/>
      <c r="BN440" s="305"/>
      <c r="BO440" s="305"/>
      <c r="BP440" s="305"/>
      <c r="BQ440" s="305"/>
      <c r="BR440" s="305"/>
      <c r="BS440" s="305"/>
      <c r="BT440" s="305"/>
      <c r="BU440" s="305"/>
      <c r="BV440" s="305"/>
      <c r="BW440" s="305"/>
      <c r="BX440" s="305"/>
      <c r="BY440" s="305"/>
      <c r="BZ440" s="305"/>
      <c r="CA440" s="305"/>
      <c r="CB440" s="305"/>
      <c r="CC440" s="305"/>
      <c r="CD440" s="305"/>
      <c r="CE440" s="305"/>
      <c r="CF440" s="305"/>
      <c r="CG440" s="305"/>
      <c r="CH440" s="305"/>
      <c r="CI440" s="305"/>
      <c r="CJ440" s="305"/>
    </row>
    <row r="441" spans="2:88" ht="26.25">
      <c r="B441" s="110"/>
      <c r="C441" s="121" t="s">
        <v>138</v>
      </c>
      <c r="D441" s="121">
        <f>D429+D435</f>
        <v>110</v>
      </c>
      <c r="E441" s="121">
        <f t="shared" ref="E441:AI441" si="13">SUM(E414:E440)</f>
        <v>145.1</v>
      </c>
      <c r="F441" s="121">
        <f t="shared" si="13"/>
        <v>44.480000000000004</v>
      </c>
      <c r="G441" s="121">
        <f t="shared" si="13"/>
        <v>0</v>
      </c>
      <c r="H441" s="121">
        <f t="shared" si="13"/>
        <v>0</v>
      </c>
      <c r="I441" s="121">
        <f t="shared" si="13"/>
        <v>60</v>
      </c>
      <c r="J441" s="121">
        <f t="shared" si="13"/>
        <v>0</v>
      </c>
      <c r="K441" s="121">
        <f t="shared" si="13"/>
        <v>170.3</v>
      </c>
      <c r="L441" s="121">
        <f t="shared" si="13"/>
        <v>351.2</v>
      </c>
      <c r="M441" s="121">
        <f t="shared" si="13"/>
        <v>2.8</v>
      </c>
      <c r="N441" s="121">
        <f t="shared" si="13"/>
        <v>237.6</v>
      </c>
      <c r="O441" s="121">
        <f t="shared" si="13"/>
        <v>0</v>
      </c>
      <c r="P441" s="121">
        <f t="shared" si="13"/>
        <v>0</v>
      </c>
      <c r="Q441" s="121">
        <f t="shared" si="13"/>
        <v>162.80000000000001</v>
      </c>
      <c r="R441" s="121">
        <f t="shared" si="13"/>
        <v>0</v>
      </c>
      <c r="S441" s="121">
        <f t="shared" si="13"/>
        <v>0</v>
      </c>
      <c r="T441" s="121">
        <f t="shared" si="13"/>
        <v>0</v>
      </c>
      <c r="U441" s="121">
        <f t="shared" si="13"/>
        <v>646.56999999999994</v>
      </c>
      <c r="V441" s="121">
        <f t="shared" si="13"/>
        <v>37.33</v>
      </c>
      <c r="W441" s="121">
        <f t="shared" si="13"/>
        <v>0</v>
      </c>
      <c r="X441" s="121">
        <f t="shared" si="13"/>
        <v>27</v>
      </c>
      <c r="Y441" s="121">
        <f t="shared" si="13"/>
        <v>6</v>
      </c>
      <c r="Z441" s="121">
        <f t="shared" si="13"/>
        <v>18.5</v>
      </c>
      <c r="AA441" s="121">
        <f t="shared" si="13"/>
        <v>0</v>
      </c>
      <c r="AB441" s="121">
        <f t="shared" si="13"/>
        <v>0</v>
      </c>
      <c r="AC441" s="121">
        <f t="shared" si="13"/>
        <v>36.300000000000004</v>
      </c>
      <c r="AD441" s="121">
        <f t="shared" si="13"/>
        <v>85.72</v>
      </c>
      <c r="AE441" s="121">
        <f t="shared" si="13"/>
        <v>0</v>
      </c>
      <c r="AF441" s="121">
        <f t="shared" si="13"/>
        <v>0</v>
      </c>
      <c r="AG441" s="121">
        <f t="shared" si="13"/>
        <v>1</v>
      </c>
      <c r="AH441" s="121">
        <f t="shared" si="13"/>
        <v>8</v>
      </c>
      <c r="AI441" s="121">
        <f t="shared" si="13"/>
        <v>3</v>
      </c>
      <c r="AJ441" s="127"/>
    </row>
    <row r="442" spans="2:88" ht="26.25">
      <c r="B442" s="108"/>
      <c r="C442" s="108"/>
      <c r="D442" s="109"/>
      <c r="E442" s="109"/>
      <c r="F442" s="105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</row>
    <row r="443" spans="2:88" ht="26.25">
      <c r="B443" s="108"/>
      <c r="C443" s="106" t="s">
        <v>426</v>
      </c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8"/>
      <c r="AI443" s="108"/>
    </row>
    <row r="444" spans="2:88" ht="50.25">
      <c r="B444" s="311" t="s">
        <v>73</v>
      </c>
      <c r="C444" s="312" t="s">
        <v>519</v>
      </c>
      <c r="D444" s="338" t="s">
        <v>76</v>
      </c>
      <c r="E444" s="339"/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  <c r="Y444" s="339"/>
      <c r="Z444" s="339"/>
      <c r="AA444" s="339"/>
      <c r="AB444" s="339"/>
      <c r="AC444" s="339"/>
      <c r="AD444" s="339"/>
      <c r="AE444" s="339"/>
      <c r="AF444" s="339"/>
      <c r="AG444" s="339"/>
      <c r="AH444" s="339"/>
      <c r="AI444" s="340"/>
    </row>
    <row r="445" spans="2:88" ht="204">
      <c r="B445" s="311" t="s">
        <v>77</v>
      </c>
      <c r="C445" s="313"/>
      <c r="D445" s="314" t="s">
        <v>163</v>
      </c>
      <c r="E445" s="314" t="s">
        <v>80</v>
      </c>
      <c r="F445" s="314" t="s">
        <v>81</v>
      </c>
      <c r="G445" s="314" t="s">
        <v>82</v>
      </c>
      <c r="H445" s="314" t="s">
        <v>83</v>
      </c>
      <c r="I445" s="314" t="s">
        <v>84</v>
      </c>
      <c r="J445" s="314" t="s">
        <v>85</v>
      </c>
      <c r="K445" s="314" t="s">
        <v>86</v>
      </c>
      <c r="L445" s="314" t="s">
        <v>87</v>
      </c>
      <c r="M445" s="314" t="s">
        <v>88</v>
      </c>
      <c r="N445" s="314" t="s">
        <v>41</v>
      </c>
      <c r="O445" s="314" t="s">
        <v>89</v>
      </c>
      <c r="P445" s="314" t="s">
        <v>90</v>
      </c>
      <c r="Q445" s="314" t="s">
        <v>91</v>
      </c>
      <c r="R445" s="314" t="s">
        <v>92</v>
      </c>
      <c r="S445" s="314" t="s">
        <v>93</v>
      </c>
      <c r="T445" s="314" t="s">
        <v>94</v>
      </c>
      <c r="U445" s="314" t="s">
        <v>95</v>
      </c>
      <c r="V445" s="314" t="s">
        <v>96</v>
      </c>
      <c r="W445" s="314" t="s">
        <v>97</v>
      </c>
      <c r="X445" s="314" t="s">
        <v>98</v>
      </c>
      <c r="Y445" s="314" t="s">
        <v>99</v>
      </c>
      <c r="Z445" s="314" t="s">
        <v>100</v>
      </c>
      <c r="AA445" s="314" t="s">
        <v>101</v>
      </c>
      <c r="AB445" s="314" t="s">
        <v>102</v>
      </c>
      <c r="AC445" s="314" t="s">
        <v>103</v>
      </c>
      <c r="AD445" s="314" t="s">
        <v>104</v>
      </c>
      <c r="AE445" s="314" t="s">
        <v>136</v>
      </c>
      <c r="AF445" s="314" t="s">
        <v>105</v>
      </c>
      <c r="AG445" s="314" t="s">
        <v>106</v>
      </c>
      <c r="AH445" s="314" t="s">
        <v>107</v>
      </c>
      <c r="AI445" s="314" t="s">
        <v>108</v>
      </c>
    </row>
    <row r="446" spans="2:88" s="3" customFormat="1" ht="50.25">
      <c r="B446" s="312"/>
      <c r="C446" s="312" t="s">
        <v>160</v>
      </c>
      <c r="D446" s="312">
        <v>1654</v>
      </c>
      <c r="E446" s="312">
        <v>2256</v>
      </c>
      <c r="F446" s="312">
        <v>376</v>
      </c>
      <c r="G446" s="312">
        <v>51</v>
      </c>
      <c r="H446" s="312">
        <f>H252+H283+H316+H348+H381+H410+H441+H33+H63+H94+H124+H154+H188+H219</f>
        <v>338.20000000000005</v>
      </c>
      <c r="I446" s="312">
        <f>I252+I283+I316+I348+I381+I410+I441+I33+I63+I94+I124+I154+I188+I219</f>
        <v>592.90000000000009</v>
      </c>
      <c r="J446" s="312">
        <f>J252+J283+J316+J348+J381+J410+J441+J33+J63+J94+J124+J154+J188+J219</f>
        <v>112</v>
      </c>
      <c r="K446" s="312">
        <f>K252+K283+K316+K348+K381+K410+K441+K33+K63+K94+K124+K154+K188+K219</f>
        <v>3566.3999999999996</v>
      </c>
      <c r="L446" s="312">
        <f>L252+L283+L316+L348+L381+L410+L441+L33+L63+L94+L124+L154+L188+L219</f>
        <v>4299.2</v>
      </c>
      <c r="M446" s="312">
        <v>43</v>
      </c>
      <c r="N446" s="312">
        <v>2304</v>
      </c>
      <c r="O446" s="312">
        <v>173</v>
      </c>
      <c r="P446" s="312">
        <f t="shared" ref="P446:AB446" si="14">P252+P283+P316+P348+P381+P410+P441+P33+P63+P94+P124+P154+P188+P219</f>
        <v>1740</v>
      </c>
      <c r="Q446" s="312">
        <f t="shared" si="14"/>
        <v>1392.2500000000002</v>
      </c>
      <c r="R446" s="312">
        <f t="shared" si="14"/>
        <v>377.86</v>
      </c>
      <c r="S446" s="312">
        <f t="shared" si="14"/>
        <v>280</v>
      </c>
      <c r="T446" s="312">
        <f t="shared" si="14"/>
        <v>0</v>
      </c>
      <c r="U446" s="312">
        <f t="shared" si="14"/>
        <v>6494.67</v>
      </c>
      <c r="V446" s="312">
        <f t="shared" si="14"/>
        <v>470.34</v>
      </c>
      <c r="W446" s="312">
        <f t="shared" si="14"/>
        <v>828</v>
      </c>
      <c r="X446" s="312">
        <f t="shared" si="14"/>
        <v>203.27</v>
      </c>
      <c r="Y446" s="312">
        <f t="shared" si="14"/>
        <v>69.599999999999994</v>
      </c>
      <c r="Z446" s="312">
        <f t="shared" si="14"/>
        <v>595.86</v>
      </c>
      <c r="AA446" s="312">
        <f t="shared" si="14"/>
        <v>491.3</v>
      </c>
      <c r="AB446" s="312">
        <f t="shared" si="14"/>
        <v>0</v>
      </c>
      <c r="AC446" s="312">
        <v>348</v>
      </c>
      <c r="AD446" s="312">
        <f>AD252+AD283+AD316+AD348+AD381+AD410+AD441+AD33+AD63+AD94+AD124+AD154+AD188+AD219</f>
        <v>965.1400000000001</v>
      </c>
      <c r="AE446" s="312">
        <v>223</v>
      </c>
      <c r="AF446" s="312">
        <f>AF252+AF283+AF316+AF348+AF381+AF410+AF441+AF33+AF63+AF94+AF124+AF154+AF188+AF219</f>
        <v>0</v>
      </c>
      <c r="AG446" s="312">
        <f>AG252+AG283+AG316+AG348+AG381+AG410+AG441+AG33+AG63+AG94+AG124+AG154+AG188+AG219</f>
        <v>11.5</v>
      </c>
      <c r="AH446" s="312">
        <f>AH252+AH283+AH316+AH348+AH381+AH410+AH441+AH33+AH63+AH94+AH124+AH154+AH188+AH219</f>
        <v>48</v>
      </c>
      <c r="AI446" s="312">
        <f>AI252+AI283+AI316+AI348+AI381+AI410+AI441+AI33+AI63+AI94+AI124+AI154+AI188+AI219</f>
        <v>26</v>
      </c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</row>
    <row r="447" spans="2:88" s="3" customFormat="1" ht="50.25">
      <c r="B447" s="312"/>
      <c r="C447" s="312" t="s">
        <v>161</v>
      </c>
      <c r="D447" s="315">
        <f>D446/14</f>
        <v>118.14285714285714</v>
      </c>
      <c r="E447" s="315">
        <f t="shared" ref="E447:AI447" si="15">E446/14</f>
        <v>161.14285714285714</v>
      </c>
      <c r="F447" s="315">
        <f t="shared" si="15"/>
        <v>26.857142857142858</v>
      </c>
      <c r="G447" s="315">
        <f t="shared" si="15"/>
        <v>3.6428571428571428</v>
      </c>
      <c r="H447" s="315">
        <f t="shared" si="15"/>
        <v>24.157142857142862</v>
      </c>
      <c r="I447" s="315">
        <f t="shared" si="15"/>
        <v>42.350000000000009</v>
      </c>
      <c r="J447" s="315">
        <f t="shared" si="15"/>
        <v>8</v>
      </c>
      <c r="K447" s="315">
        <f t="shared" si="15"/>
        <v>254.7428571428571</v>
      </c>
      <c r="L447" s="315">
        <f t="shared" si="15"/>
        <v>307.08571428571429</v>
      </c>
      <c r="M447" s="315">
        <f t="shared" si="15"/>
        <v>3.0714285714285716</v>
      </c>
      <c r="N447" s="315">
        <f t="shared" si="15"/>
        <v>164.57142857142858</v>
      </c>
      <c r="O447" s="315">
        <f t="shared" si="15"/>
        <v>12.357142857142858</v>
      </c>
      <c r="P447" s="315">
        <f t="shared" si="15"/>
        <v>124.28571428571429</v>
      </c>
      <c r="Q447" s="315">
        <f t="shared" si="15"/>
        <v>99.446428571428584</v>
      </c>
      <c r="R447" s="315">
        <f t="shared" si="15"/>
        <v>26.990000000000002</v>
      </c>
      <c r="S447" s="315">
        <f t="shared" si="15"/>
        <v>20</v>
      </c>
      <c r="T447" s="315">
        <f t="shared" si="15"/>
        <v>0</v>
      </c>
      <c r="U447" s="315">
        <f t="shared" si="15"/>
        <v>463.90500000000003</v>
      </c>
      <c r="V447" s="315">
        <f t="shared" si="15"/>
        <v>33.595714285714287</v>
      </c>
      <c r="W447" s="315">
        <f t="shared" si="15"/>
        <v>59.142857142857146</v>
      </c>
      <c r="X447" s="315">
        <f t="shared" si="15"/>
        <v>14.519285714285715</v>
      </c>
      <c r="Y447" s="315">
        <f t="shared" si="15"/>
        <v>4.9714285714285706</v>
      </c>
      <c r="Z447" s="315">
        <f t="shared" si="15"/>
        <v>42.561428571428571</v>
      </c>
      <c r="AA447" s="315">
        <f t="shared" si="15"/>
        <v>35.092857142857142</v>
      </c>
      <c r="AB447" s="315">
        <f t="shared" si="15"/>
        <v>0</v>
      </c>
      <c r="AC447" s="315">
        <f t="shared" si="15"/>
        <v>24.857142857142858</v>
      </c>
      <c r="AD447" s="315">
        <f t="shared" si="15"/>
        <v>68.938571428571436</v>
      </c>
      <c r="AE447" s="315">
        <f t="shared" si="15"/>
        <v>15.928571428571429</v>
      </c>
      <c r="AF447" s="315">
        <f t="shared" si="15"/>
        <v>0</v>
      </c>
      <c r="AG447" s="315">
        <f t="shared" si="15"/>
        <v>0.8214285714285714</v>
      </c>
      <c r="AH447" s="315">
        <f t="shared" si="15"/>
        <v>3.4285714285714284</v>
      </c>
      <c r="AI447" s="315">
        <f t="shared" si="15"/>
        <v>1.8571428571428572</v>
      </c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</row>
    <row r="448" spans="2:88" s="3" customFormat="1" ht="50.25">
      <c r="B448" s="312"/>
      <c r="C448" s="312" t="s">
        <v>148</v>
      </c>
      <c r="D448" s="312">
        <v>130</v>
      </c>
      <c r="E448" s="312">
        <v>180</v>
      </c>
      <c r="F448" s="312">
        <v>30</v>
      </c>
      <c r="G448" s="312">
        <v>4</v>
      </c>
      <c r="H448" s="312">
        <v>25</v>
      </c>
      <c r="I448" s="312">
        <v>45</v>
      </c>
      <c r="J448" s="312">
        <v>8</v>
      </c>
      <c r="K448" s="312">
        <v>280</v>
      </c>
      <c r="L448" s="312">
        <v>330</v>
      </c>
      <c r="M448" s="312">
        <v>3</v>
      </c>
      <c r="N448" s="312">
        <v>150</v>
      </c>
      <c r="O448" s="312">
        <v>12</v>
      </c>
      <c r="P448" s="312">
        <v>0</v>
      </c>
      <c r="Q448" s="312">
        <v>110</v>
      </c>
      <c r="R448" s="312">
        <v>30</v>
      </c>
      <c r="S448" s="312">
        <v>20</v>
      </c>
      <c r="T448" s="312">
        <v>0</v>
      </c>
      <c r="U448" s="312">
        <v>500</v>
      </c>
      <c r="V448" s="312">
        <v>35</v>
      </c>
      <c r="W448" s="312">
        <v>65</v>
      </c>
      <c r="X448" s="312">
        <v>15</v>
      </c>
      <c r="Y448" s="312">
        <v>5</v>
      </c>
      <c r="Z448" s="312">
        <v>40</v>
      </c>
      <c r="AA448" s="312">
        <v>35</v>
      </c>
      <c r="AB448" s="312">
        <v>0</v>
      </c>
      <c r="AC448" s="312">
        <v>23</v>
      </c>
      <c r="AD448" s="312">
        <v>70</v>
      </c>
      <c r="AE448" s="312">
        <v>15</v>
      </c>
      <c r="AF448" s="312">
        <v>2</v>
      </c>
      <c r="AG448" s="312">
        <v>1</v>
      </c>
      <c r="AH448" s="312">
        <v>4</v>
      </c>
      <c r="AI448" s="312">
        <v>2</v>
      </c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</row>
    <row r="449" spans="2:88" s="3" customFormat="1" ht="50.25">
      <c r="B449" s="312"/>
      <c r="C449" s="312" t="s">
        <v>162</v>
      </c>
      <c r="D449" s="298">
        <f>D447/D448*100</f>
        <v>90.879120879120876</v>
      </c>
      <c r="E449" s="298">
        <f t="shared" ref="E449:AI449" si="16">E447/E448*100</f>
        <v>89.523809523809518</v>
      </c>
      <c r="F449" s="298">
        <f t="shared" si="16"/>
        <v>89.523809523809533</v>
      </c>
      <c r="G449" s="298">
        <f t="shared" si="16"/>
        <v>91.071428571428569</v>
      </c>
      <c r="H449" s="298">
        <f t="shared" si="16"/>
        <v>96.628571428571448</v>
      </c>
      <c r="I449" s="298">
        <f t="shared" si="16"/>
        <v>94.111111111111128</v>
      </c>
      <c r="J449" s="298">
        <f t="shared" si="16"/>
        <v>100</v>
      </c>
      <c r="K449" s="298">
        <f t="shared" si="16"/>
        <v>90.979591836734684</v>
      </c>
      <c r="L449" s="298">
        <f t="shared" si="16"/>
        <v>93.056277056277054</v>
      </c>
      <c r="M449" s="298">
        <f t="shared" si="16"/>
        <v>102.38095238095239</v>
      </c>
      <c r="N449" s="298">
        <f t="shared" si="16"/>
        <v>109.71428571428572</v>
      </c>
      <c r="O449" s="298">
        <f t="shared" si="16"/>
        <v>102.97619047619048</v>
      </c>
      <c r="P449" s="298"/>
      <c r="Q449" s="298">
        <f t="shared" si="16"/>
        <v>90.405844155844164</v>
      </c>
      <c r="R449" s="298">
        <f t="shared" si="16"/>
        <v>89.966666666666669</v>
      </c>
      <c r="S449" s="298">
        <f t="shared" si="16"/>
        <v>100</v>
      </c>
      <c r="T449" s="298">
        <v>0</v>
      </c>
      <c r="U449" s="298">
        <f t="shared" si="16"/>
        <v>92.781000000000006</v>
      </c>
      <c r="V449" s="298">
        <f t="shared" si="16"/>
        <v>95.987755102040822</v>
      </c>
      <c r="W449" s="298">
        <f t="shared" si="16"/>
        <v>90.989010989010993</v>
      </c>
      <c r="X449" s="298">
        <f t="shared" si="16"/>
        <v>96.795238095238105</v>
      </c>
      <c r="Y449" s="298">
        <f t="shared" si="16"/>
        <v>99.428571428571416</v>
      </c>
      <c r="Z449" s="298">
        <f t="shared" si="16"/>
        <v>106.40357142857142</v>
      </c>
      <c r="AA449" s="298">
        <f t="shared" si="16"/>
        <v>100.26530612244898</v>
      </c>
      <c r="AB449" s="298">
        <v>0</v>
      </c>
      <c r="AC449" s="298">
        <f t="shared" si="16"/>
        <v>108.07453416149069</v>
      </c>
      <c r="AD449" s="298">
        <f t="shared" si="16"/>
        <v>98.483673469387767</v>
      </c>
      <c r="AE449" s="298">
        <f t="shared" si="16"/>
        <v>106.19047619047619</v>
      </c>
      <c r="AF449" s="298">
        <f t="shared" si="16"/>
        <v>0</v>
      </c>
      <c r="AG449" s="298">
        <f t="shared" si="16"/>
        <v>82.142857142857139</v>
      </c>
      <c r="AH449" s="298">
        <f t="shared" si="16"/>
        <v>85.714285714285708</v>
      </c>
      <c r="AI449" s="298">
        <f t="shared" si="16"/>
        <v>92.857142857142861</v>
      </c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</row>
    <row r="450" spans="2:88" ht="26.25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8"/>
      <c r="AI450" s="108"/>
    </row>
    <row r="451" spans="2:88" ht="26.25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8"/>
      <c r="AI451" s="108"/>
    </row>
    <row r="452" spans="2:88" ht="26.25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8"/>
      <c r="AI452" s="108"/>
    </row>
    <row r="453" spans="2:88" ht="26.25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8"/>
      <c r="AI453" s="108"/>
    </row>
    <row r="454" spans="2:88" ht="26.25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8"/>
      <c r="AI454" s="108"/>
    </row>
    <row r="455" spans="2:88" ht="26.25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8"/>
      <c r="AI455" s="108"/>
    </row>
    <row r="456" spans="2:88" ht="26.25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8"/>
      <c r="AI456" s="108"/>
    </row>
    <row r="457" spans="2:88" ht="26.25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8"/>
      <c r="AI457" s="108"/>
    </row>
    <row r="458" spans="2:88" ht="26.25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8"/>
      <c r="AI458" s="108"/>
    </row>
    <row r="459" spans="2:88" ht="26.25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8"/>
      <c r="AI459" s="108"/>
    </row>
    <row r="460" spans="2:88" ht="26.25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8"/>
      <c r="AI460" s="108"/>
    </row>
    <row r="461" spans="2:88" ht="26.25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8"/>
      <c r="AI461" s="108"/>
    </row>
    <row r="462" spans="2:88" ht="26.25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8"/>
      <c r="AI462" s="108"/>
    </row>
    <row r="463" spans="2:88" ht="26.25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8"/>
      <c r="AI463" s="108"/>
    </row>
    <row r="464" spans="2:88" ht="26.25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8"/>
      <c r="AI464" s="108"/>
    </row>
    <row r="465" spans="2:35" ht="26.25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8"/>
      <c r="AI465" s="108"/>
    </row>
    <row r="466" spans="2:35" ht="26.25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8"/>
      <c r="AI466" s="108"/>
    </row>
    <row r="467" spans="2:35" ht="26.25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8"/>
      <c r="AI467" s="108"/>
    </row>
    <row r="468" spans="2:35" ht="26.25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8"/>
      <c r="AI468" s="108"/>
    </row>
    <row r="469" spans="2:35" ht="26.25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8"/>
      <c r="AI469" s="108"/>
    </row>
    <row r="470" spans="2:35" ht="26.25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8"/>
      <c r="AI470" s="108"/>
    </row>
    <row r="471" spans="2:35" ht="26.25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8"/>
      <c r="AI471" s="108"/>
    </row>
    <row r="472" spans="2:35" ht="26.25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8"/>
      <c r="AI472" s="108"/>
    </row>
    <row r="473" spans="2:35" ht="26.25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8"/>
      <c r="AI473" s="108"/>
    </row>
    <row r="474" spans="2:35" ht="26.25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8"/>
      <c r="AI474" s="108"/>
    </row>
    <row r="475" spans="2:35" ht="26.25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8"/>
      <c r="AI475" s="108"/>
    </row>
    <row r="476" spans="2:35" ht="26.25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8"/>
      <c r="AI476" s="108"/>
    </row>
    <row r="477" spans="2:35" ht="26.25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8"/>
      <c r="AI477" s="108"/>
    </row>
    <row r="478" spans="2:35" ht="26.25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8"/>
      <c r="AI478" s="108"/>
    </row>
    <row r="479" spans="2:35" ht="26.25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8"/>
      <c r="AI479" s="108"/>
    </row>
    <row r="480" spans="2:35" ht="26.25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8"/>
      <c r="AI480" s="108"/>
    </row>
    <row r="481" spans="2:35" ht="26.25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8"/>
      <c r="AI481" s="108"/>
    </row>
    <row r="482" spans="2:35" ht="26.25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8"/>
      <c r="AI482" s="108"/>
    </row>
    <row r="483" spans="2:35" ht="26.25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8"/>
      <c r="AI483" s="108"/>
    </row>
    <row r="484" spans="2:35" ht="26.25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8"/>
      <c r="AI484" s="108"/>
    </row>
    <row r="485" spans="2:35" ht="26.25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8"/>
      <c r="AI485" s="108"/>
    </row>
    <row r="486" spans="2:35" ht="26.25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8"/>
      <c r="AI486" s="108"/>
    </row>
    <row r="487" spans="2:35" ht="26.25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8"/>
      <c r="AI487" s="108"/>
    </row>
    <row r="488" spans="2:35" ht="26.25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8"/>
      <c r="AI488" s="108"/>
    </row>
    <row r="489" spans="2:35" ht="26.25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8"/>
      <c r="AI489" s="108"/>
    </row>
    <row r="490" spans="2:35" ht="26.25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8"/>
      <c r="AI490" s="108"/>
    </row>
    <row r="491" spans="2:35" ht="26.25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8"/>
      <c r="AI491" s="108"/>
    </row>
    <row r="492" spans="2:35" ht="26.25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8"/>
      <c r="AI492" s="108"/>
    </row>
    <row r="493" spans="2:35" ht="26.25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8"/>
      <c r="AI493" s="108"/>
    </row>
    <row r="494" spans="2:35" ht="26.25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8"/>
      <c r="AI494" s="108"/>
    </row>
    <row r="495" spans="2:35" ht="26.25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8"/>
      <c r="AI495" s="108"/>
    </row>
    <row r="496" spans="2:35" ht="26.25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8"/>
      <c r="AI496" s="108"/>
    </row>
    <row r="497" spans="2:35" ht="26.25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8"/>
      <c r="AI497" s="108"/>
    </row>
    <row r="498" spans="2:35" ht="26.25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8"/>
      <c r="AI498" s="108"/>
    </row>
    <row r="499" spans="2:35" ht="26.25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8"/>
      <c r="AI499" s="108"/>
    </row>
    <row r="500" spans="2:35" ht="26.25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8"/>
      <c r="AI500" s="108"/>
    </row>
    <row r="501" spans="2:35" ht="26.25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8"/>
      <c r="AI501" s="108"/>
    </row>
    <row r="502" spans="2:35" ht="26.25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8"/>
      <c r="AI502" s="108"/>
    </row>
    <row r="503" spans="2:35" ht="26.25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8"/>
      <c r="AI503" s="108"/>
    </row>
    <row r="504" spans="2:35" ht="26.25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8"/>
      <c r="AI504" s="108"/>
    </row>
    <row r="505" spans="2:35" ht="26.25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8"/>
      <c r="AI505" s="108"/>
    </row>
    <row r="506" spans="2:35" ht="26.25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8"/>
      <c r="AI506" s="108"/>
    </row>
    <row r="507" spans="2:35" ht="26.25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8"/>
      <c r="AI507" s="108"/>
    </row>
    <row r="508" spans="2:35" ht="26.25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8"/>
      <c r="AI508" s="108"/>
    </row>
    <row r="509" spans="2:35" ht="26.25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8"/>
      <c r="AI509" s="108"/>
    </row>
    <row r="510" spans="2:35" ht="26.25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8"/>
      <c r="AI510" s="108"/>
    </row>
    <row r="511" spans="2:35" ht="26.25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8"/>
      <c r="AI511" s="108"/>
    </row>
    <row r="512" spans="2:35" ht="26.25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8"/>
      <c r="AI512" s="108"/>
    </row>
    <row r="513" spans="2:35" ht="26.25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8"/>
      <c r="AI513" s="108"/>
    </row>
    <row r="514" spans="2:35" ht="26.25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8"/>
      <c r="AI514" s="108"/>
    </row>
    <row r="515" spans="2:35" ht="26.25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8"/>
      <c r="AI515" s="108"/>
    </row>
    <row r="516" spans="2:35" ht="26.25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8"/>
      <c r="AI516" s="108"/>
    </row>
    <row r="517" spans="2:35" ht="26.25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8"/>
      <c r="AI517" s="108"/>
    </row>
    <row r="518" spans="2:35" ht="26.25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8"/>
      <c r="AI518" s="108"/>
    </row>
    <row r="519" spans="2:35" ht="26.25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8"/>
      <c r="AI519" s="108"/>
    </row>
    <row r="520" spans="2:35" ht="26.25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8"/>
      <c r="AI520" s="108"/>
    </row>
    <row r="521" spans="2:35" ht="26.25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8"/>
      <c r="AI521" s="108"/>
    </row>
    <row r="522" spans="2:35" ht="26.25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8"/>
      <c r="AI522" s="108"/>
    </row>
    <row r="523" spans="2:35" ht="26.25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8"/>
      <c r="AI523" s="108"/>
    </row>
    <row r="524" spans="2:35" ht="26.25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8"/>
      <c r="AI524" s="108"/>
    </row>
    <row r="525" spans="2:35" ht="26.25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8"/>
      <c r="AI525" s="108"/>
    </row>
    <row r="526" spans="2:35" ht="26.25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8"/>
      <c r="AI526" s="108"/>
    </row>
    <row r="527" spans="2:35" ht="26.25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8"/>
      <c r="AI527" s="108"/>
    </row>
    <row r="528" spans="2:35" ht="26.25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8"/>
      <c r="AI528" s="108"/>
    </row>
    <row r="529" spans="2:35" ht="26.25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8"/>
      <c r="AI529" s="108"/>
    </row>
    <row r="530" spans="2:35" ht="26.25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8"/>
      <c r="AI530" s="108"/>
    </row>
    <row r="531" spans="2:35" ht="26.25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8"/>
      <c r="AI531" s="108"/>
    </row>
    <row r="532" spans="2:35" ht="26.25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8"/>
      <c r="AI532" s="108"/>
    </row>
    <row r="533" spans="2:35" ht="26.25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8"/>
      <c r="AI533" s="108"/>
    </row>
    <row r="534" spans="2:35" ht="26.25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8"/>
      <c r="AI534" s="108"/>
    </row>
    <row r="535" spans="2:35" ht="26.25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8"/>
      <c r="AI535" s="108"/>
    </row>
    <row r="536" spans="2:35" ht="26.25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8"/>
      <c r="AI536" s="108"/>
    </row>
    <row r="537" spans="2:35" ht="26.25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8"/>
      <c r="AI537" s="108"/>
    </row>
    <row r="538" spans="2:35" ht="26.25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8"/>
      <c r="AI538" s="108"/>
    </row>
    <row r="539" spans="2:35" ht="26.25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8"/>
      <c r="AI539" s="108"/>
    </row>
    <row r="540" spans="2:35" ht="26.25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8"/>
      <c r="AI540" s="108"/>
    </row>
    <row r="541" spans="2:35" ht="26.25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8"/>
      <c r="AI541" s="108"/>
    </row>
    <row r="542" spans="2:35" ht="26.25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8"/>
      <c r="AI542" s="108"/>
    </row>
    <row r="543" spans="2:35" ht="26.25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8"/>
      <c r="AI543" s="108"/>
    </row>
    <row r="544" spans="2:35" ht="26.25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8"/>
      <c r="AI544" s="108"/>
    </row>
    <row r="545" spans="2:35" ht="26.25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8"/>
      <c r="AI545" s="108"/>
    </row>
    <row r="546" spans="2:35" ht="26.25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8"/>
      <c r="AI546" s="108"/>
    </row>
    <row r="547" spans="2:35" ht="26.25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8"/>
      <c r="AI547" s="108"/>
    </row>
    <row r="548" spans="2:35" ht="26.25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8"/>
      <c r="AI548" s="108"/>
    </row>
    <row r="549" spans="2:35" ht="26.25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8"/>
      <c r="AI549" s="108"/>
    </row>
    <row r="550" spans="2:35" ht="26.25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8"/>
      <c r="AI550" s="108"/>
    </row>
    <row r="551" spans="2:35" ht="26.25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8"/>
      <c r="AI551" s="108"/>
    </row>
    <row r="552" spans="2:35" ht="26.25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8"/>
      <c r="AI552" s="108"/>
    </row>
    <row r="553" spans="2:35" ht="26.25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8"/>
      <c r="AI553" s="108"/>
    </row>
    <row r="554" spans="2:35" ht="26.25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8"/>
      <c r="AI554" s="108"/>
    </row>
    <row r="555" spans="2:35" ht="26.25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8"/>
      <c r="AI555" s="108"/>
    </row>
    <row r="556" spans="2:35" ht="26.25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8"/>
      <c r="AI556" s="108"/>
    </row>
    <row r="557" spans="2:35" ht="26.25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8"/>
      <c r="AI557" s="108"/>
    </row>
    <row r="558" spans="2:35" ht="26.25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8"/>
      <c r="AI558" s="108"/>
    </row>
    <row r="559" spans="2:35" ht="26.25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8"/>
      <c r="AI559" s="108"/>
    </row>
    <row r="560" spans="2:35" ht="26.25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8"/>
      <c r="AI560" s="108"/>
    </row>
    <row r="561" spans="2:35" ht="26.25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8"/>
      <c r="AI561" s="108"/>
    </row>
    <row r="562" spans="2:35" ht="26.25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8"/>
      <c r="AI562" s="108"/>
    </row>
    <row r="563" spans="2:35" ht="26.25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8"/>
      <c r="AI563" s="108"/>
    </row>
    <row r="564" spans="2:35" ht="26.25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8"/>
      <c r="AI564" s="108"/>
    </row>
    <row r="565" spans="2:35" ht="26.25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8"/>
      <c r="AI565" s="108"/>
    </row>
    <row r="566" spans="2:35" ht="26.25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8"/>
      <c r="AI566" s="108"/>
    </row>
    <row r="567" spans="2:35" ht="26.25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8"/>
      <c r="AI567" s="108"/>
    </row>
    <row r="568" spans="2:35" ht="26.25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8"/>
      <c r="AI568" s="108"/>
    </row>
    <row r="569" spans="2:35" ht="26.25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8"/>
      <c r="AI569" s="108"/>
    </row>
    <row r="570" spans="2:35" ht="26.25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8"/>
      <c r="AI570" s="108"/>
    </row>
    <row r="571" spans="2:35" ht="26.25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8"/>
      <c r="AI571" s="108"/>
    </row>
    <row r="572" spans="2:35" ht="26.25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8"/>
      <c r="AI572" s="108"/>
    </row>
    <row r="573" spans="2:35" ht="26.25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8"/>
      <c r="AI573" s="108"/>
    </row>
    <row r="574" spans="2:35" ht="26.25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8"/>
      <c r="AI574" s="108"/>
    </row>
    <row r="575" spans="2:35" ht="26.25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8"/>
      <c r="AI575" s="108"/>
    </row>
    <row r="576" spans="2:35" ht="26.25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8"/>
      <c r="AI576" s="108"/>
    </row>
    <row r="577" spans="2:35" ht="26.25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8"/>
      <c r="AI577" s="108"/>
    </row>
    <row r="578" spans="2:35" ht="26.25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8"/>
      <c r="AI578" s="108"/>
    </row>
    <row r="579" spans="2:35" ht="26.25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8"/>
      <c r="AI579" s="108"/>
    </row>
    <row r="580" spans="2:35" ht="26.25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8"/>
      <c r="AI580" s="108"/>
    </row>
    <row r="581" spans="2:35" ht="20.25">
      <c r="B581" s="138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38"/>
      <c r="AI581" s="138"/>
    </row>
    <row r="582" spans="2:35" ht="20.25">
      <c r="B582" s="138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38"/>
      <c r="AI582" s="138"/>
    </row>
    <row r="583" spans="2:35" ht="20.25">
      <c r="B583" s="138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38"/>
      <c r="AI583" s="138"/>
    </row>
    <row r="584" spans="2:35" ht="20.25">
      <c r="B584" s="138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38"/>
      <c r="AI584" s="138"/>
    </row>
    <row r="585" spans="2:35" ht="20.25">
      <c r="B585" s="138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38"/>
      <c r="AI585" s="138"/>
    </row>
    <row r="586" spans="2:35" ht="20.25">
      <c r="B586" s="138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38"/>
      <c r="AI586" s="138"/>
    </row>
    <row r="587" spans="2:35" ht="20.25">
      <c r="B587" s="138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38"/>
      <c r="AI587" s="138"/>
    </row>
    <row r="588" spans="2:35" ht="20.25">
      <c r="B588" s="138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38"/>
      <c r="AI588" s="138"/>
    </row>
    <row r="589" spans="2:35" ht="20.25">
      <c r="B589" s="138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38"/>
      <c r="AI589" s="138"/>
    </row>
    <row r="590" spans="2:35" ht="20.25">
      <c r="B590" s="138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38"/>
      <c r="AI590" s="138"/>
    </row>
    <row r="591" spans="2:35" ht="20.25">
      <c r="B591" s="138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38"/>
      <c r="AI591" s="138"/>
    </row>
    <row r="592" spans="2:35" ht="20.25">
      <c r="B592" s="138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38"/>
      <c r="AI592" s="138"/>
    </row>
    <row r="593" spans="2:35" ht="20.25">
      <c r="B593" s="138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38"/>
      <c r="AI593" s="138"/>
    </row>
    <row r="594" spans="2:35" ht="20.25">
      <c r="B594" s="138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38"/>
      <c r="AI594" s="138"/>
    </row>
    <row r="595" spans="2:35" ht="20.25">
      <c r="B595" s="138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38"/>
      <c r="AI595" s="138"/>
    </row>
    <row r="596" spans="2:35" ht="20.25">
      <c r="B596" s="138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38"/>
      <c r="AI596" s="138"/>
    </row>
    <row r="597" spans="2:35" ht="20.25">
      <c r="B597" s="138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38"/>
      <c r="AI597" s="138"/>
    </row>
    <row r="598" spans="2:35" ht="20.25">
      <c r="B598" s="138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38"/>
      <c r="AI598" s="138"/>
    </row>
    <row r="599" spans="2:35" ht="20.25">
      <c r="B599" s="138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38"/>
      <c r="AI599" s="138"/>
    </row>
    <row r="600" spans="2:35" ht="20.25">
      <c r="B600" s="138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38"/>
      <c r="AI600" s="138"/>
    </row>
    <row r="601" spans="2:35" ht="20.25">
      <c r="B601" s="138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38"/>
      <c r="AI601" s="138"/>
    </row>
    <row r="602" spans="2:35" ht="20.25">
      <c r="B602" s="138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38"/>
      <c r="AI602" s="138"/>
    </row>
    <row r="603" spans="2:35" ht="20.25">
      <c r="B603" s="138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38"/>
      <c r="AI603" s="138"/>
    </row>
    <row r="604" spans="2:35" ht="20.25">
      <c r="B604" s="138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38"/>
      <c r="AI604" s="138"/>
    </row>
    <row r="605" spans="2:35" ht="20.25">
      <c r="B605" s="138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38"/>
      <c r="AI605" s="138"/>
    </row>
    <row r="606" spans="2:35" ht="20.25">
      <c r="B606" s="138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38"/>
      <c r="AI606" s="138"/>
    </row>
    <row r="607" spans="2:35" ht="20.25">
      <c r="B607" s="138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38"/>
      <c r="AI607" s="138"/>
    </row>
    <row r="608" spans="2:35" ht="20.25">
      <c r="B608" s="138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38"/>
      <c r="AI608" s="138"/>
    </row>
    <row r="609" spans="2:35" ht="20.25">
      <c r="B609" s="138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38"/>
      <c r="AI609" s="138"/>
    </row>
    <row r="610" spans="2:35" ht="20.25">
      <c r="B610" s="138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38"/>
      <c r="AI610" s="138"/>
    </row>
    <row r="611" spans="2:35" ht="20.25">
      <c r="B611" s="138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38"/>
      <c r="AI611" s="138"/>
    </row>
    <row r="612" spans="2:35" ht="20.25">
      <c r="B612" s="138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38"/>
      <c r="AI612" s="138"/>
    </row>
    <row r="613" spans="2:35" ht="20.25">
      <c r="B613" s="138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38"/>
      <c r="AI613" s="138"/>
    </row>
    <row r="614" spans="2:35" ht="20.25">
      <c r="B614" s="138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38"/>
      <c r="AI614" s="138"/>
    </row>
    <row r="615" spans="2:35" ht="20.25">
      <c r="B615" s="138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38"/>
      <c r="AI615" s="138"/>
    </row>
    <row r="616" spans="2:35" ht="20.25">
      <c r="B616" s="138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38"/>
      <c r="AI616" s="138"/>
    </row>
    <row r="617" spans="2:35" ht="20.25">
      <c r="B617" s="138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38"/>
      <c r="AI617" s="138"/>
    </row>
    <row r="618" spans="2:35" ht="20.25">
      <c r="B618" s="138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38"/>
      <c r="AI618" s="138"/>
    </row>
    <row r="619" spans="2:35" ht="20.25">
      <c r="B619" s="138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38"/>
      <c r="AI619" s="138"/>
    </row>
    <row r="620" spans="2:35" ht="20.25">
      <c r="B620" s="138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38"/>
      <c r="AI620" s="138"/>
    </row>
    <row r="621" spans="2:35" ht="20.25">
      <c r="B621" s="138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38"/>
      <c r="AI621" s="138"/>
    </row>
    <row r="622" spans="2:35" ht="20.25">
      <c r="B622" s="138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38"/>
      <c r="AI622" s="138"/>
    </row>
    <row r="623" spans="2:35" ht="20.25">
      <c r="B623" s="138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38"/>
      <c r="AI623" s="138"/>
    </row>
    <row r="624" spans="2:35" ht="20.25">
      <c r="B624" s="138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38"/>
      <c r="AI624" s="138"/>
    </row>
    <row r="625" spans="2:35" ht="20.25">
      <c r="B625" s="138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38"/>
      <c r="AI625" s="138"/>
    </row>
    <row r="626" spans="2:35" ht="20.25">
      <c r="B626" s="138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38"/>
      <c r="AI626" s="138"/>
    </row>
    <row r="627" spans="2:35" ht="20.25">
      <c r="B627" s="138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38"/>
      <c r="AI627" s="138"/>
    </row>
    <row r="628" spans="2:35" ht="20.25">
      <c r="B628" s="138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38"/>
      <c r="AI628" s="138"/>
    </row>
    <row r="629" spans="2:35" ht="20.25">
      <c r="B629" s="138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38"/>
      <c r="AI629" s="138"/>
    </row>
    <row r="630" spans="2:35" ht="20.25">
      <c r="B630" s="138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38"/>
      <c r="AI630" s="138"/>
    </row>
  </sheetData>
  <mergeCells count="1">
    <mergeCell ref="D444:AI444"/>
  </mergeCells>
  <pageMargins left="0" right="0" top="0" bottom="0" header="0" footer="0"/>
  <pageSetup paperSize="9" scale="18" orientation="landscape" verticalDpi="1200" r:id="rId1"/>
  <rowBreaks count="5" manualBreakCount="5">
    <brk id="94" max="16383" man="1"/>
    <brk id="188" max="16383" man="1"/>
    <brk id="284" max="16383" man="1"/>
    <brk id="381" max="16383" man="1"/>
    <brk id="441" max="3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3:O29"/>
  <sheetViews>
    <sheetView workbookViewId="0">
      <selection activeCell="I23" sqref="I23"/>
    </sheetView>
  </sheetViews>
  <sheetFormatPr defaultRowHeight="12.75"/>
  <cols>
    <col min="5" max="5" width="9.42578125" bestFit="1" customWidth="1"/>
  </cols>
  <sheetData>
    <row r="3" spans="2:15" ht="21" customHeight="1">
      <c r="C3" s="1" t="s">
        <v>171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2:15" ht="23.25">
      <c r="B5" s="1"/>
      <c r="C5" s="1" t="s">
        <v>164</v>
      </c>
      <c r="D5" s="1"/>
      <c r="E5" s="2">
        <v>0.25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3.25">
      <c r="B6" s="1"/>
      <c r="C6" s="1" t="s">
        <v>165</v>
      </c>
      <c r="D6" s="1"/>
      <c r="E6" s="1" t="s">
        <v>166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23.25">
      <c r="B7" s="1"/>
      <c r="C7" s="1" t="s">
        <v>167</v>
      </c>
      <c r="D7" s="1"/>
      <c r="E7" s="2">
        <v>0.35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23.25">
      <c r="B8" s="1"/>
      <c r="C8" s="1" t="s">
        <v>168</v>
      </c>
      <c r="D8" s="1"/>
      <c r="E8" s="1" t="s">
        <v>169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23.25">
      <c r="B9" s="1"/>
      <c r="C9" s="1" t="s">
        <v>170</v>
      </c>
      <c r="D9" s="1"/>
      <c r="E9" s="2">
        <v>0.05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ht="23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 ht="23.25">
      <c r="B11" s="1"/>
      <c r="C11" s="1" t="s">
        <v>172</v>
      </c>
      <c r="D11" s="1"/>
      <c r="E11" s="1"/>
      <c r="F11" s="1"/>
      <c r="G11" s="1"/>
      <c r="H11" s="1"/>
      <c r="I11" s="1"/>
      <c r="J11" s="1" t="s">
        <v>173</v>
      </c>
      <c r="K11" s="1"/>
      <c r="L11" s="1"/>
      <c r="M11" s="1" t="s">
        <v>180</v>
      </c>
      <c r="N11" s="1"/>
      <c r="O11" s="1"/>
    </row>
    <row r="12" spans="2:15" ht="23.25">
      <c r="B12" s="1"/>
      <c r="C12" s="1"/>
      <c r="D12" s="1"/>
      <c r="E12" s="1"/>
      <c r="F12" s="1"/>
      <c r="G12" s="1"/>
      <c r="H12" s="1"/>
      <c r="I12" s="1"/>
      <c r="J12" s="1" t="s">
        <v>174</v>
      </c>
      <c r="K12" s="1"/>
      <c r="L12" s="1"/>
      <c r="M12" s="1" t="s">
        <v>175</v>
      </c>
      <c r="N12" s="1"/>
      <c r="O12" s="1"/>
    </row>
    <row r="13" spans="2:15" ht="23.25">
      <c r="B13" s="1"/>
      <c r="C13" s="1"/>
      <c r="D13" s="1"/>
      <c r="E13" s="1"/>
      <c r="F13" s="1"/>
      <c r="G13" s="1"/>
      <c r="H13" s="1"/>
      <c r="I13" s="1"/>
      <c r="J13" s="1" t="s">
        <v>176</v>
      </c>
      <c r="K13" s="1"/>
      <c r="L13" s="1"/>
      <c r="M13" s="1" t="s">
        <v>177</v>
      </c>
      <c r="N13" s="1"/>
      <c r="O13" s="1"/>
    </row>
    <row r="14" spans="2:15" ht="23.25">
      <c r="B14" s="1"/>
      <c r="C14" s="1"/>
      <c r="D14" s="1"/>
      <c r="E14" s="1"/>
      <c r="F14" s="1"/>
      <c r="G14" s="1"/>
      <c r="H14" s="1"/>
      <c r="I14" s="1"/>
      <c r="J14" s="1" t="s">
        <v>178</v>
      </c>
      <c r="K14" s="1"/>
      <c r="L14" s="1"/>
      <c r="M14" s="1" t="s">
        <v>179</v>
      </c>
      <c r="N14" s="1"/>
      <c r="O14" s="1"/>
    </row>
    <row r="15" spans="2:15" ht="23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ht="23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ht="23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ht="23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ht="23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ht="23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ht="23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ht="23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ht="23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 ht="23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23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ht="23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23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ht="23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ht="23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МЕНЮ   СПЦ детский сад</vt:lpstr>
      <vt:lpstr>МЕНЮ ШКОЛА </vt:lpstr>
      <vt:lpstr>просчет НН1 -сад</vt:lpstr>
      <vt:lpstr>НН 2В</vt:lpstr>
      <vt:lpstr>НН 3В</vt:lpstr>
      <vt:lpstr>НН 4В</vt:lpstr>
      <vt:lpstr>пункт 142 СанПиН</vt:lpstr>
      <vt:lpstr>'МЕНЮ   СПЦ детский сад'!Область_печати</vt:lpstr>
      <vt:lpstr>'МЕНЮ ШКОЛА '!Область_печати</vt:lpstr>
      <vt:lpstr>'НН 2В'!Область_печати</vt:lpstr>
      <vt:lpstr>'НН 3В'!Область_печати</vt:lpstr>
      <vt:lpstr>'НН 4В'!Область_печати</vt:lpstr>
      <vt:lpstr>'просчет НН1 -сад'!Область_печати</vt:lpstr>
    </vt:vector>
  </TitlesOfParts>
  <Company>РОО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</dc:creator>
  <cp:lastModifiedBy>Приют</cp:lastModifiedBy>
  <cp:lastPrinted>2024-07-19T12:12:51Z</cp:lastPrinted>
  <dcterms:created xsi:type="dcterms:W3CDTF">2018-04-12T11:19:22Z</dcterms:created>
  <dcterms:modified xsi:type="dcterms:W3CDTF">2025-02-24T09:36:09Z</dcterms:modified>
</cp:coreProperties>
</file>